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workspace-my.sharepoint.com/personal/yanisa_dee_thmail_co/Documents/Documents/"/>
    </mc:Choice>
  </mc:AlternateContent>
  <xr:revisionPtr revIDLastSave="0" documentId="8_{610E4B32-1E8B-4C23-985C-A585831BE6D6}" xr6:coauthVersionLast="47" xr6:coauthVersionMax="47" xr10:uidLastSave="{00000000-0000-0000-0000-000000000000}"/>
  <bookViews>
    <workbookView xWindow="-120" yWindow="-120" windowWidth="29040" windowHeight="15840" activeTab="2" xr2:uid="{68E779E3-D08F-41F7-B665-3411705BD86E}"/>
  </bookViews>
  <sheets>
    <sheet name="พื้นที่ทั่วไป เทอม 1-68" sheetId="1" r:id="rId1"/>
    <sheet name="พื้นที่ทั่วไป เทอม 2-68" sheetId="4" r:id="rId2"/>
    <sheet name="พื้นที่ห่างไกล เทอม 1-68 " sheetId="5" r:id="rId3"/>
    <sheet name="พื้นที่ห่างไกล เทอม 2-68 " sheetId="6" r:id="rId4"/>
  </sheets>
  <definedNames>
    <definedName name="_xlnm.Print_Area" localSheetId="0">'พื้นที่ทั่วไป เทอม 1-68'!$B$1:$T$42</definedName>
    <definedName name="_xlnm.Print_Area" localSheetId="1">'พื้นที่ทั่วไป เทอม 2-68'!$B$1:$T$42</definedName>
    <definedName name="_xlnm.Print_Area" localSheetId="2">'พื้นที่ห่างไกล เทอม 1-68 '!$B$1:$Q$42</definedName>
    <definedName name="_xlnm.Print_Area" localSheetId="3">'พื้นที่ห่างไกล เทอม 2-68 '!$B$1:$Q$43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6" l="1"/>
  <c r="Q21" i="1"/>
  <c r="J20" i="4"/>
  <c r="I20" i="4"/>
  <c r="G22" i="6"/>
  <c r="N30" i="6"/>
  <c r="O30" i="6" s="1"/>
  <c r="M30" i="6"/>
  <c r="P30" i="6" s="1"/>
  <c r="K22" i="6"/>
  <c r="N20" i="6"/>
  <c r="M20" i="6"/>
  <c r="J20" i="6"/>
  <c r="I20" i="6"/>
  <c r="N20" i="5"/>
  <c r="M20" i="5"/>
  <c r="P20" i="5" s="1"/>
  <c r="J20" i="5"/>
  <c r="I20" i="5"/>
  <c r="Q20" i="4"/>
  <c r="O19" i="4"/>
  <c r="O20" i="4"/>
  <c r="O21" i="4"/>
  <c r="N19" i="4"/>
  <c r="N20" i="4"/>
  <c r="N21" i="4"/>
  <c r="G22" i="4"/>
  <c r="K22" i="1"/>
  <c r="G22" i="1"/>
  <c r="O21" i="1"/>
  <c r="N21" i="1"/>
  <c r="P21" i="1" s="1"/>
  <c r="O16" i="1"/>
  <c r="P20" i="4" l="1"/>
  <c r="P20" i="6"/>
  <c r="O20" i="5"/>
  <c r="S20" i="4"/>
  <c r="O20" i="6"/>
  <c r="R20" i="4"/>
  <c r="I21" i="1"/>
  <c r="S21" i="1" s="1"/>
  <c r="J21" i="1"/>
  <c r="R21" i="1" s="1"/>
  <c r="M16" i="5" l="1"/>
  <c r="E17" i="6"/>
  <c r="E16" i="5"/>
  <c r="E22" i="5" s="1"/>
  <c r="K32" i="6"/>
  <c r="N31" i="6"/>
  <c r="O31" i="6" s="1"/>
  <c r="M31" i="6"/>
  <c r="P31" i="6" s="1"/>
  <c r="N29" i="6"/>
  <c r="O29" i="6" s="1"/>
  <c r="M29" i="6"/>
  <c r="P29" i="6" s="1"/>
  <c r="N28" i="6"/>
  <c r="O28" i="6" s="1"/>
  <c r="M28" i="6"/>
  <c r="P28" i="6" s="1"/>
  <c r="N27" i="6"/>
  <c r="O27" i="6" s="1"/>
  <c r="M27" i="6"/>
  <c r="P27" i="6" s="1"/>
  <c r="D27" i="6"/>
  <c r="E27" i="6" s="1"/>
  <c r="N26" i="6"/>
  <c r="M26" i="6"/>
  <c r="N21" i="6"/>
  <c r="M21" i="6"/>
  <c r="J21" i="6"/>
  <c r="I21" i="6"/>
  <c r="N19" i="6"/>
  <c r="M19" i="6"/>
  <c r="J19" i="6"/>
  <c r="I19" i="6"/>
  <c r="N18" i="6"/>
  <c r="M18" i="6"/>
  <c r="J18" i="6"/>
  <c r="P18" i="6"/>
  <c r="N17" i="6"/>
  <c r="M17" i="6"/>
  <c r="J17" i="6"/>
  <c r="I17" i="6"/>
  <c r="N16" i="6"/>
  <c r="N22" i="6" s="1"/>
  <c r="M16" i="6"/>
  <c r="J16" i="6"/>
  <c r="I16" i="6"/>
  <c r="B7" i="6"/>
  <c r="N16" i="5"/>
  <c r="K31" i="5"/>
  <c r="N30" i="5"/>
  <c r="O30" i="5" s="1"/>
  <c r="M30" i="5"/>
  <c r="P30" i="5" s="1"/>
  <c r="N29" i="5"/>
  <c r="O29" i="5" s="1"/>
  <c r="M29" i="5"/>
  <c r="N28" i="5"/>
  <c r="O28" i="5" s="1"/>
  <c r="M28" i="5"/>
  <c r="P28" i="5" s="1"/>
  <c r="N27" i="5"/>
  <c r="O27" i="5" s="1"/>
  <c r="M27" i="5"/>
  <c r="N26" i="5"/>
  <c r="O26" i="5" s="1"/>
  <c r="M26" i="5"/>
  <c r="P26" i="5" s="1"/>
  <c r="D26" i="5"/>
  <c r="K22" i="5"/>
  <c r="G22" i="5"/>
  <c r="N21" i="5"/>
  <c r="M21" i="5"/>
  <c r="J21" i="5"/>
  <c r="I21" i="5"/>
  <c r="N19" i="5"/>
  <c r="M19" i="5"/>
  <c r="J19" i="5"/>
  <c r="I19" i="5"/>
  <c r="N18" i="5"/>
  <c r="M18" i="5"/>
  <c r="J18" i="5"/>
  <c r="I18" i="5"/>
  <c r="N17" i="5"/>
  <c r="M17" i="5"/>
  <c r="J17" i="5"/>
  <c r="I17" i="5"/>
  <c r="J16" i="5"/>
  <c r="I16" i="5"/>
  <c r="B7" i="5"/>
  <c r="E17" i="4"/>
  <c r="Q16" i="1"/>
  <c r="N16" i="1"/>
  <c r="O26" i="1"/>
  <c r="E16" i="1"/>
  <c r="E22" i="1" s="1"/>
  <c r="J17" i="1"/>
  <c r="K31" i="4"/>
  <c r="O17" i="1"/>
  <c r="O18" i="1"/>
  <c r="O19" i="1"/>
  <c r="O20" i="1"/>
  <c r="O16" i="4"/>
  <c r="B7" i="4"/>
  <c r="D26" i="1"/>
  <c r="E26" i="1" s="1"/>
  <c r="E31" i="1" s="1"/>
  <c r="T31" i="1" s="1"/>
  <c r="D27" i="4"/>
  <c r="E27" i="4" s="1"/>
  <c r="Q27" i="4"/>
  <c r="Q28" i="4"/>
  <c r="Q29" i="4"/>
  <c r="Q30" i="4"/>
  <c r="Q26" i="4"/>
  <c r="Q17" i="4"/>
  <c r="Q18" i="4"/>
  <c r="Q19" i="4"/>
  <c r="Q21" i="4"/>
  <c r="Q16" i="4"/>
  <c r="J17" i="4"/>
  <c r="J18" i="4"/>
  <c r="J19" i="4"/>
  <c r="J21" i="4"/>
  <c r="J16" i="4"/>
  <c r="O30" i="4"/>
  <c r="N30" i="4"/>
  <c r="O29" i="4"/>
  <c r="N29" i="4"/>
  <c r="O28" i="4"/>
  <c r="N28" i="4"/>
  <c r="O27" i="4"/>
  <c r="N27" i="4"/>
  <c r="O26" i="4"/>
  <c r="N26" i="4"/>
  <c r="K22" i="4"/>
  <c r="P21" i="4"/>
  <c r="I21" i="4"/>
  <c r="I19" i="4"/>
  <c r="O18" i="4"/>
  <c r="N18" i="4"/>
  <c r="I18" i="4"/>
  <c r="O17" i="4"/>
  <c r="N17" i="4"/>
  <c r="I17" i="4"/>
  <c r="N16" i="4"/>
  <c r="I16" i="4"/>
  <c r="B7" i="1"/>
  <c r="Q29" i="1"/>
  <c r="O29" i="1"/>
  <c r="N29" i="1"/>
  <c r="N28" i="1"/>
  <c r="K31" i="1"/>
  <c r="O27" i="1"/>
  <c r="O28" i="1"/>
  <c r="O30" i="1"/>
  <c r="N26" i="1"/>
  <c r="J16" i="1"/>
  <c r="Q28" i="1"/>
  <c r="Q27" i="1"/>
  <c r="N27" i="1"/>
  <c r="Q26" i="1"/>
  <c r="P17" i="6" l="1"/>
  <c r="M22" i="6"/>
  <c r="P26" i="6"/>
  <c r="P32" i="6" s="1"/>
  <c r="M32" i="6"/>
  <c r="N32" i="6"/>
  <c r="I22" i="6"/>
  <c r="J22" i="6"/>
  <c r="P18" i="5"/>
  <c r="M22" i="5"/>
  <c r="N22" i="5"/>
  <c r="Q22" i="4"/>
  <c r="O22" i="4"/>
  <c r="N22" i="4"/>
  <c r="O22" i="1"/>
  <c r="P17" i="5"/>
  <c r="P16" i="6"/>
  <c r="P21" i="6"/>
  <c r="P19" i="6"/>
  <c r="P21" i="5"/>
  <c r="P16" i="5"/>
  <c r="P19" i="5"/>
  <c r="O19" i="5"/>
  <c r="P30" i="4"/>
  <c r="P26" i="4"/>
  <c r="P28" i="1"/>
  <c r="P29" i="1"/>
  <c r="P27" i="1"/>
  <c r="E32" i="1"/>
  <c r="P16" i="1"/>
  <c r="P26" i="1"/>
  <c r="E26" i="5"/>
  <c r="E31" i="5" s="1"/>
  <c r="P19" i="4"/>
  <c r="P18" i="4"/>
  <c r="P27" i="4"/>
  <c r="P29" i="4"/>
  <c r="O17" i="6"/>
  <c r="O18" i="6"/>
  <c r="O19" i="6"/>
  <c r="O21" i="6"/>
  <c r="O16" i="6"/>
  <c r="O26" i="6"/>
  <c r="O32" i="6" s="1"/>
  <c r="I22" i="5"/>
  <c r="J22" i="5"/>
  <c r="O21" i="5"/>
  <c r="O17" i="5"/>
  <c r="O31" i="5"/>
  <c r="O18" i="5"/>
  <c r="N31" i="5"/>
  <c r="O16" i="5"/>
  <c r="P27" i="5"/>
  <c r="P29" i="5"/>
  <c r="M31" i="5"/>
  <c r="R16" i="1"/>
  <c r="P17" i="4"/>
  <c r="P28" i="4"/>
  <c r="S26" i="4"/>
  <c r="S19" i="4"/>
  <c r="S30" i="4"/>
  <c r="S16" i="4"/>
  <c r="S17" i="4"/>
  <c r="S21" i="4"/>
  <c r="S27" i="4"/>
  <c r="S18" i="4"/>
  <c r="S28" i="4"/>
  <c r="S29" i="4"/>
  <c r="R18" i="4"/>
  <c r="S26" i="1"/>
  <c r="R29" i="1"/>
  <c r="P16" i="4"/>
  <c r="S29" i="1"/>
  <c r="R27" i="4"/>
  <c r="R19" i="4"/>
  <c r="O31" i="4"/>
  <c r="R28" i="4"/>
  <c r="R17" i="4"/>
  <c r="R30" i="4"/>
  <c r="J22" i="4"/>
  <c r="R21" i="4"/>
  <c r="R29" i="4"/>
  <c r="I22" i="4"/>
  <c r="N31" i="4"/>
  <c r="R16" i="4"/>
  <c r="Q31" i="4"/>
  <c r="R26" i="4"/>
  <c r="O31" i="1"/>
  <c r="S28" i="1"/>
  <c r="R26" i="1"/>
  <c r="R27" i="1"/>
  <c r="R28" i="1"/>
  <c r="S27" i="1"/>
  <c r="E32" i="5" l="1"/>
  <c r="P22" i="6"/>
  <c r="O22" i="6"/>
  <c r="P22" i="5"/>
  <c r="O22" i="5"/>
  <c r="P22" i="4"/>
  <c r="S22" i="4"/>
  <c r="R22" i="4"/>
  <c r="P31" i="5"/>
  <c r="Q31" i="5" s="1"/>
  <c r="R31" i="4"/>
  <c r="S31" i="4"/>
  <c r="Q22" i="5" l="1"/>
  <c r="G23" i="5" s="1"/>
  <c r="G32" i="5"/>
  <c r="T24" i="6"/>
  <c r="E26" i="6" s="1"/>
  <c r="E32" i="6" s="1"/>
  <c r="Q32" i="6" s="1"/>
  <c r="Q30" i="1"/>
  <c r="Q31" i="1" s="1"/>
  <c r="N30" i="1"/>
  <c r="Q20" i="1"/>
  <c r="N20" i="1"/>
  <c r="P20" i="1" s="1"/>
  <c r="J20" i="1"/>
  <c r="I20" i="1"/>
  <c r="S20" i="1" s="1"/>
  <c r="Q19" i="1"/>
  <c r="N19" i="1"/>
  <c r="P19" i="1" s="1"/>
  <c r="J19" i="1"/>
  <c r="I19" i="1"/>
  <c r="S19" i="1" s="1"/>
  <c r="Q18" i="1"/>
  <c r="N18" i="1"/>
  <c r="P18" i="1" s="1"/>
  <c r="J18" i="1"/>
  <c r="I18" i="1"/>
  <c r="S18" i="1" s="1"/>
  <c r="Q17" i="1"/>
  <c r="N17" i="1"/>
  <c r="I17" i="1"/>
  <c r="S17" i="1" s="1"/>
  <c r="I16" i="1"/>
  <c r="T8" i="6" l="1"/>
  <c r="E16" i="6" s="1"/>
  <c r="E22" i="6" s="1"/>
  <c r="Q22" i="6" s="1"/>
  <c r="G23" i="6" s="1"/>
  <c r="G33" i="6"/>
  <c r="P17" i="1"/>
  <c r="N22" i="1"/>
  <c r="J22" i="1"/>
  <c r="I22" i="1"/>
  <c r="Q22" i="1"/>
  <c r="S16" i="1"/>
  <c r="S22" i="1" s="1"/>
  <c r="T22" i="1" s="1"/>
  <c r="N31" i="1"/>
  <c r="P30" i="1"/>
  <c r="P31" i="1" s="1"/>
  <c r="P22" i="1"/>
  <c r="S30" i="1"/>
  <c r="S31" i="1" s="1"/>
  <c r="R18" i="1"/>
  <c r="R20" i="1"/>
  <c r="R17" i="1"/>
  <c r="R30" i="1"/>
  <c r="R31" i="1" s="1"/>
  <c r="R19" i="1"/>
  <c r="Q38" i="6" l="1"/>
  <c r="R22" i="1"/>
  <c r="G23" i="1"/>
  <c r="G32" i="1"/>
  <c r="W24" i="4"/>
  <c r="E26" i="4" s="1"/>
  <c r="E31" i="4" s="1"/>
  <c r="T31" i="4" s="1"/>
  <c r="P31" i="4" l="1"/>
  <c r="W8" i="4"/>
  <c r="E16" i="4" s="1"/>
  <c r="E22" i="4" s="1"/>
  <c r="T22" i="4" s="1"/>
  <c r="G32" i="4" l="1"/>
  <c r="G23" i="4"/>
  <c r="T37" i="4" l="1"/>
</calcChain>
</file>

<file path=xl/sharedStrings.xml><?xml version="1.0" encoding="utf-8"?>
<sst xmlns="http://schemas.openxmlformats.org/spreadsheetml/2006/main" count="263" uniqueCount="65">
  <si>
    <t>กรอกข้อมูลในแถบสีฟ้าเท่านั้น</t>
  </si>
  <si>
    <t>ปีการศึกษา</t>
  </si>
  <si>
    <t xml:space="preserve">        แบบบัญชีการรับ – จ่ายเงินอุดหนุนเป็นค่าอาหารเสริม (นม)</t>
  </si>
  <si>
    <t>นม.5</t>
  </si>
  <si>
    <t>สำนักงานคณะกรรมการส่งเสริมการศึกษาเอกชน</t>
  </si>
  <si>
    <t>ระดับชั้น</t>
  </si>
  <si>
    <t>รายการรับเงินอุดหนุน</t>
  </si>
  <si>
    <t>รายการจ่ายเงินอุดหนุน</t>
  </si>
  <si>
    <t xml:space="preserve">คงเหลือ </t>
  </si>
  <si>
    <t>จำนวน
นักเรียน (คน)</t>
  </si>
  <si>
    <t>จำนวนเงินงบประมาณ
ที่ได้รับ (บาท)</t>
  </si>
  <si>
    <t>จ่ายเงินครั้งที่</t>
  </si>
  <si>
    <t>นมพาสเจอร์ไรส์ ชนิดถุง</t>
  </si>
  <si>
    <t>นม ยู.เอช.ที ชนิดกล่อง</t>
  </si>
  <si>
    <t>รวมจำนวน
วันที่จัดซื้อ</t>
  </si>
  <si>
    <t>รวมจำนวนเงิน (บาท)</t>
  </si>
  <si>
    <t>ส่งเงินคืน สช./</t>
  </si>
  <si>
    <t>ศธจ./สช.จังหวัด</t>
  </si>
  <si>
    <t>จำนวน (ถุง)</t>
  </si>
  <si>
    <t>อัตราต่อหน่วย</t>
  </si>
  <si>
    <t>จำนวนเงิน</t>
  </si>
  <si>
    <t>จำนวนวัน</t>
  </si>
  <si>
    <t>จำนวน (กล่อง)</t>
  </si>
  <si>
    <t>งบประมาณที่ได้รับจาก สช.</t>
  </si>
  <si>
    <t>จำนวนวันเปิดเทอมจริง</t>
  </si>
  <si>
    <t>วัน</t>
  </si>
  <si>
    <t>จำนวนวันปิดเทอมจริง</t>
  </si>
  <si>
    <t>จำนวนที่ซื้อนมวันเปิดเทอม</t>
  </si>
  <si>
    <t>จำนวนที่ซื้อนมวันปิดเทอม</t>
  </si>
  <si>
    <t>หมายเหตุ</t>
  </si>
  <si>
    <t>2) ให้โรงเรียนกรอกรายละเอียดการจัดซื้ออาหารเสริม (นม) ในแต่ละครั้ง โดยดูรายละเอียดจำนวนนมพาสเจอร์ไรส์ และจำนวนนม ยู.เอช.ที จากใบแจ้งหนี้/เอกสารการสั่งซื้อกับบริษัทนม</t>
  </si>
  <si>
    <t>3) เมื่อดำเนินการจัดซื้ออาหารเสริม (นม) เสร็จสิ้นแล้วมีเงินเหลือจ่ายให้นำส่งคืน  สช. ศธจ. หรือ สช.จ. แล้วแต่กรณี</t>
  </si>
  <si>
    <t xml:space="preserve">4) วันเปิด - ปิดภาคเรียนเป็นไปตามที่กระทรวงศึกษากำหนด หรือตามประกาศของสถานศึกษา </t>
  </si>
  <si>
    <t>5) กรณีผู้ประกอบการผลิตภัณฑ์นมเข้าทำสัญญาล่าช้า หรือไม่สามารถส่งนมได้ตั้งแต่วันแรกที่เปิดเทอม ให้โรงเรียนดำเนินการจัดทำสัญญาและสั่งซื้อนมตามจำนวนวันที่ผู้ประกอบการเริ่มส่งนมตั้งแต่วันแรกจนถึงวันปิดภาคเรียน</t>
  </si>
  <si>
    <t>หมายเหตุ: โรงเรียนได้รับงบประมาณจัดซื้อนมพาสเจอร์ไรส์แต่มีความประสงค์จัดซื้อนม ยู เอช ที ในช่วงเปิดภาคเรียนตามจำนวนวันที่เปิดภาคเรียนจริง ให้โรงเรียนเป็นผู้สนับสนุนงบประมาณในส่วนต่างของราคานมเพิ่มเติม</t>
  </si>
  <si>
    <t>เปิดภาคเรียนที่ 1/2568</t>
  </si>
  <si>
    <t>ปิดภาคเรียนที่ 1/2568</t>
  </si>
  <si>
    <t xml:space="preserve">คงเหลิอ ส่งเงินคืน สช./ศธจ./สช. จังหวัด </t>
  </si>
  <si>
    <t>จำนวนเงินที่โรงเรียนสนับสนุนเพิ่มเติม</t>
  </si>
  <si>
    <t>จำนวนเงินที่ สช. สนับสนุน</t>
  </si>
  <si>
    <t>อัตรานมถุงที่ สช.สนับสนุน</t>
  </si>
  <si>
    <t>อัตรานมกล่องที่ สช.สนับสนุน</t>
  </si>
  <si>
    <t xml:space="preserve">  จ่ายเงิน     ครั้งที่</t>
  </si>
  <si>
    <t>รวมจำนวนเงิน 
(บาท)</t>
  </si>
  <si>
    <t>อนุบาล + ประถม ณ วันที่ 10 มิ.ย. 68</t>
  </si>
  <si>
    <t>โรงเรียน                  อำเภอ/เขต                     จังหวัดกรุงเทพมหานคร</t>
  </si>
  <si>
    <t>ทำสัญญาซื้อขายอาหารเสริม (นม) กับ</t>
  </si>
  <si>
    <t>ยกยอดมาจากเปิดภาคเรียนที่ 1/68</t>
  </si>
  <si>
    <t>ยกยอดมาจากปิดภาคเรียนที่ 1/68</t>
  </si>
  <si>
    <t>จำนวน (ถุง)
(1)</t>
  </si>
  <si>
    <t>อัตราต่อหน่วย
(2)</t>
  </si>
  <si>
    <t>จำนวนเงิน
(3)</t>
  </si>
  <si>
    <t xml:space="preserve">รวมงบประมาณที่ได้รับจาก สช. ในภาคเรียนที่ 1/68 </t>
  </si>
  <si>
    <t>เปิดภาคเรียนที่ 2/2568</t>
  </si>
  <si>
    <t>ปิดภาคเรียนที่ 2/2568</t>
  </si>
  <si>
    <t>10 มิ.ย. 68 เปรียบเทียบกับ 10 พ.ย. 68</t>
  </si>
  <si>
    <t xml:space="preserve">  จ่ายเงินครั้งที่</t>
  </si>
  <si>
    <t>6) การจัดซื้ออาหารเสริม (นม) ให้จัดซื้อเฉพาะนักเรียนที่มีสิทธิได้รับเงินอุดหนุนอาหารเสริม (นม) เท่านั้น</t>
  </si>
  <si>
    <t>1) เงินอุดหนุนในภาคเรียนที่ 2 เปรียบเทียบจากนักเรียน 10 มิ.ย. 68 กับนักเรียน 10 พ.ย. 68</t>
  </si>
  <si>
    <t>3) ให้โรงเรียนกรอกรายละเอียดการจัดซื้ออาหารเสริม (นม) ในแต่ละครั้ง โดยดูรายละเอียดจำนวนนมพาสเจอร์ไรส์ และจำนวนนม ยู.เอช.ที จากใบแจ้งหนี้/เอกสารการสั่งซื้อกับบริษัทนม</t>
  </si>
  <si>
    <t>2) กรณีโรงเรียนได้รับจัดสรรเงินอุดหนุน ในภาคเรียนที่ 1 (รอบประมาณการ) มากกว่านักเรียน 10 มิ.ย.68 ให้นำเงินส่งคืน สช. ศธจ. หรือ สช.จ. แล้วแต่กรณี</t>
  </si>
  <si>
    <t>1) เงินอุดหนุนจัดสรรตามจำนวนนักเรียน 10 มิ.ย. 68</t>
  </si>
  <si>
    <t>จำนวนเงินที่โรงเรียนต้องส่งคืน สช. ในปีการศึกษา 2568 รวมทั้งสิ้น</t>
  </si>
  <si>
    <t>บาท</t>
  </si>
  <si>
    <t>จำนวนเงินที่จ่ายบริษัทนม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</si>
</sst>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b/>
      <sz val="14"/>
      <name val="TH Sarabun New"/>
      <family val="2"/>
    </font>
    <font>
      <b/>
      <sz val="14"/>
      <color theme="0"/>
      <name val="TH Sarabun New"/>
      <family val="2"/>
    </font>
    <font>
      <sz val="14"/>
      <color rgb="FFFF0000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name val="TH Sarabun New"/>
      <family val="2"/>
    </font>
    <font>
      <b/>
      <sz val="13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1"/>
      <name val="TH Sarabun New"/>
      <family val="2"/>
    </font>
    <font>
      <sz val="14"/>
      <color theme="0"/>
      <name val="TH Sarabun New"/>
      <family val="2"/>
    </font>
    <font>
      <b/>
      <sz val="18"/>
      <color theme="1"/>
      <name val="TH Sarabun New"/>
      <family val="2"/>
    </font>
    <font>
      <b/>
      <sz val="18"/>
      <name val="TH Sarabun New"/>
      <family val="2"/>
    </font>
    <font>
      <b/>
      <sz val="18"/>
      <color theme="0"/>
      <name val="TH Sarabun New"/>
      <family val="2"/>
    </font>
    <font>
      <b/>
      <sz val="22"/>
      <color rgb="FFFF0000"/>
      <name val="TH Sarabun New"/>
      <family val="2"/>
    </font>
    <font>
      <b/>
      <sz val="24"/>
      <color rgb="FFFF0000"/>
      <name val="TH Sarabun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4">
    <xf numFmtId="0" fontId="0" fillId="0" borderId="0" xfId="0"/>
    <xf numFmtId="43" fontId="2" fillId="0" borderId="17" xfId="1" applyFont="1" applyFill="1" applyBorder="1" applyProtection="1"/>
    <xf numFmtId="0" fontId="4" fillId="3" borderId="0" xfId="0" applyFont="1" applyFill="1" applyProtection="1">
      <protection locked="0"/>
    </xf>
    <xf numFmtId="43" fontId="4" fillId="0" borderId="0" xfId="1" applyFont="1" applyFill="1" applyProtection="1">
      <protection locked="0"/>
    </xf>
    <xf numFmtId="0" fontId="4" fillId="0" borderId="0" xfId="0" applyFont="1" applyProtection="1">
      <protection locked="0"/>
    </xf>
    <xf numFmtId="164" fontId="4" fillId="0" borderId="0" xfId="1" applyNumberFormat="1" applyFont="1" applyFill="1" applyProtection="1"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164" fontId="4" fillId="0" borderId="0" xfId="1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164" fontId="3" fillId="0" borderId="0" xfId="1" applyNumberFormat="1" applyFont="1" applyFill="1" applyBorder="1" applyAlignment="1" applyProtection="1">
      <alignment horizontal="center"/>
      <protection locked="0"/>
    </xf>
    <xf numFmtId="43" fontId="2" fillId="0" borderId="0" xfId="1" applyFont="1" applyFill="1" applyProtection="1">
      <protection locked="0"/>
    </xf>
    <xf numFmtId="49" fontId="2" fillId="0" borderId="0" xfId="0" applyNumberFormat="1" applyFont="1" applyProtection="1">
      <protection locked="0"/>
    </xf>
    <xf numFmtId="164" fontId="2" fillId="0" borderId="0" xfId="1" applyNumberFormat="1" applyFont="1" applyFill="1" applyProtection="1">
      <protection locked="0"/>
    </xf>
    <xf numFmtId="49" fontId="1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164" fontId="6" fillId="3" borderId="0" xfId="0" applyNumberFormat="1" applyFont="1" applyFill="1" applyAlignment="1" applyProtection="1">
      <alignment horizontal="center" vertical="center"/>
      <protection locked="0"/>
    </xf>
    <xf numFmtId="43" fontId="6" fillId="4" borderId="6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3" fontId="6" fillId="4" borderId="10" xfId="1" applyFont="1" applyFill="1" applyBorder="1" applyAlignment="1" applyProtection="1">
      <alignment horizontal="center" vertical="center"/>
      <protection locked="0"/>
    </xf>
    <xf numFmtId="164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15" xfId="1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164" fontId="6" fillId="4" borderId="5" xfId="1" applyNumberFormat="1" applyFont="1" applyFill="1" applyBorder="1" applyAlignment="1" applyProtection="1">
      <alignment horizontal="center" vertical="center"/>
      <protection locked="0"/>
    </xf>
    <xf numFmtId="164" fontId="6" fillId="4" borderId="15" xfId="1" applyNumberFormat="1" applyFont="1" applyFill="1" applyBorder="1" applyAlignment="1" applyProtection="1">
      <alignment horizontal="center" vertical="center"/>
      <protection locked="0"/>
    </xf>
    <xf numFmtId="164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3" xfId="1" applyFont="1" applyFill="1" applyBorder="1" applyAlignment="1" applyProtection="1">
      <alignment horizontal="center" vertical="center" wrapText="1"/>
      <protection locked="0"/>
    </xf>
    <xf numFmtId="43" fontId="9" fillId="4" borderId="3" xfId="1" applyFont="1" applyFill="1" applyBorder="1" applyAlignment="1" applyProtection="1">
      <alignment horizontal="center" vertical="center" wrapText="1"/>
      <protection locked="0"/>
    </xf>
    <xf numFmtId="43" fontId="6" fillId="4" borderId="14" xfId="1" applyFont="1" applyFill="1" applyBorder="1" applyAlignment="1" applyProtection="1">
      <alignment horizontal="center" vertical="center"/>
      <protection locked="0"/>
    </xf>
    <xf numFmtId="43" fontId="2" fillId="0" borderId="0" xfId="0" applyNumberFormat="1" applyFont="1" applyAlignment="1" applyProtection="1">
      <alignment horizontal="center"/>
      <protection locked="0"/>
    </xf>
    <xf numFmtId="164" fontId="2" fillId="5" borderId="17" xfId="1" applyNumberFormat="1" applyFont="1" applyFill="1" applyBorder="1" applyAlignment="1" applyProtection="1">
      <alignment horizontal="center"/>
      <protection locked="0"/>
    </xf>
    <xf numFmtId="1" fontId="2" fillId="3" borderId="17" xfId="1" applyNumberFormat="1" applyFont="1" applyFill="1" applyBorder="1" applyAlignment="1" applyProtection="1">
      <alignment horizontal="center"/>
      <protection locked="0"/>
    </xf>
    <xf numFmtId="164" fontId="2" fillId="3" borderId="17" xfId="1" applyNumberFormat="1" applyFont="1" applyFill="1" applyBorder="1" applyAlignment="1" applyProtection="1">
      <alignment horizontal="right"/>
      <protection locked="0"/>
    </xf>
    <xf numFmtId="43" fontId="2" fillId="0" borderId="17" xfId="1" applyFont="1" applyFill="1" applyBorder="1" applyAlignment="1" applyProtection="1">
      <alignment horizontal="center"/>
      <protection locked="0"/>
    </xf>
    <xf numFmtId="164" fontId="2" fillId="3" borderId="18" xfId="1" applyNumberFormat="1" applyFont="1" applyFill="1" applyBorder="1" applyAlignment="1" applyProtection="1">
      <alignment horizontal="center"/>
      <protection locked="0"/>
    </xf>
    <xf numFmtId="164" fontId="2" fillId="3" borderId="17" xfId="1" applyNumberFormat="1" applyFont="1" applyFill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center"/>
      <protection locked="0"/>
    </xf>
    <xf numFmtId="49" fontId="6" fillId="0" borderId="20" xfId="0" applyNumberFormat="1" applyFont="1" applyBorder="1" applyAlignment="1" applyProtection="1">
      <alignment horizontal="center"/>
      <protection locked="0"/>
    </xf>
    <xf numFmtId="164" fontId="2" fillId="0" borderId="21" xfId="1" applyNumberFormat="1" applyFont="1" applyFill="1" applyBorder="1" applyProtection="1">
      <protection locked="0"/>
    </xf>
    <xf numFmtId="1" fontId="2" fillId="3" borderId="21" xfId="1" applyNumberFormat="1" applyFont="1" applyFill="1" applyBorder="1" applyAlignment="1" applyProtection="1">
      <alignment horizontal="center"/>
      <protection locked="0"/>
    </xf>
    <xf numFmtId="164" fontId="2" fillId="3" borderId="21" xfId="1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1" fontId="6" fillId="4" borderId="21" xfId="1" applyNumberFormat="1" applyFont="1" applyFill="1" applyBorder="1" applyAlignment="1" applyProtection="1">
      <alignment horizontal="center"/>
      <protection locked="0"/>
    </xf>
    <xf numFmtId="49" fontId="2" fillId="5" borderId="28" xfId="0" applyNumberFormat="1" applyFont="1" applyFill="1" applyBorder="1" applyAlignment="1" applyProtection="1">
      <alignment horizontal="center"/>
      <protection locked="0"/>
    </xf>
    <xf numFmtId="49" fontId="6" fillId="5" borderId="29" xfId="0" applyNumberFormat="1" applyFont="1" applyFill="1" applyBorder="1" applyAlignment="1" applyProtection="1">
      <alignment horizontal="center"/>
      <protection locked="0"/>
    </xf>
    <xf numFmtId="43" fontId="3" fillId="5" borderId="29" xfId="1" applyFont="1" applyFill="1" applyBorder="1" applyProtection="1">
      <protection locked="0"/>
    </xf>
    <xf numFmtId="1" fontId="6" fillId="5" borderId="29" xfId="1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vertical="center" wrapText="1"/>
      <protection locked="0"/>
    </xf>
    <xf numFmtId="164" fontId="6" fillId="4" borderId="15" xfId="1" applyNumberFormat="1" applyFont="1" applyFill="1" applyBorder="1" applyAlignment="1" applyProtection="1">
      <alignment horizontal="center"/>
      <protection locked="0"/>
    </xf>
    <xf numFmtId="164" fontId="6" fillId="4" borderId="5" xfId="1" applyNumberFormat="1" applyFont="1" applyFill="1" applyBorder="1" applyAlignment="1" applyProtection="1">
      <alignment horizontal="center"/>
      <protection locked="0"/>
    </xf>
    <xf numFmtId="164" fontId="6" fillId="4" borderId="3" xfId="1" applyNumberFormat="1" applyFont="1" applyFill="1" applyBorder="1" applyAlignment="1" applyProtection="1">
      <alignment horizontal="center" wrapText="1"/>
      <protection locked="0"/>
    </xf>
    <xf numFmtId="164" fontId="2" fillId="0" borderId="21" xfId="1" applyNumberFormat="1" applyFont="1" applyFill="1" applyBorder="1" applyAlignment="1" applyProtection="1">
      <alignment horizontal="center"/>
      <protection locked="0"/>
    </xf>
    <xf numFmtId="43" fontId="2" fillId="0" borderId="21" xfId="1" applyFont="1" applyFill="1" applyBorder="1" applyAlignment="1" applyProtection="1">
      <alignment horizontal="center"/>
      <protection locked="0"/>
    </xf>
    <xf numFmtId="49" fontId="2" fillId="0" borderId="19" xfId="0" applyNumberFormat="1" applyFont="1" applyBorder="1" applyProtection="1">
      <protection locked="0"/>
    </xf>
    <xf numFmtId="43" fontId="8" fillId="0" borderId="20" xfId="1" applyFont="1" applyFill="1" applyBorder="1" applyAlignment="1" applyProtection="1">
      <protection locked="0"/>
    </xf>
    <xf numFmtId="1" fontId="6" fillId="2" borderId="21" xfId="1" applyNumberFormat="1" applyFont="1" applyFill="1" applyBorder="1" applyAlignment="1" applyProtection="1">
      <alignment horizontal="center"/>
      <protection locked="0"/>
    </xf>
    <xf numFmtId="164" fontId="6" fillId="2" borderId="21" xfId="1" applyNumberFormat="1" applyFont="1" applyFill="1" applyBorder="1" applyProtection="1">
      <protection locked="0"/>
    </xf>
    <xf numFmtId="43" fontId="12" fillId="0" borderId="0" xfId="1" applyFont="1" applyFill="1" applyProtection="1">
      <protection locked="0"/>
    </xf>
    <xf numFmtId="43" fontId="2" fillId="0" borderId="0" xfId="0" applyNumberFormat="1" applyFont="1" applyProtection="1">
      <protection locked="0"/>
    </xf>
    <xf numFmtId="43" fontId="11" fillId="0" borderId="22" xfId="1" applyFont="1" applyFill="1" applyBorder="1" applyAlignment="1" applyProtection="1">
      <alignment horizontal="center"/>
      <protection locked="0"/>
    </xf>
    <xf numFmtId="164" fontId="2" fillId="0" borderId="22" xfId="1" applyNumberFormat="1" applyFont="1" applyFill="1" applyBorder="1" applyProtection="1">
      <protection locked="0"/>
    </xf>
    <xf numFmtId="49" fontId="2" fillId="0" borderId="19" xfId="0" applyNumberFormat="1" applyFont="1" applyBorder="1" applyAlignment="1" applyProtection="1">
      <alignment vertical="center"/>
      <protection locked="0"/>
    </xf>
    <xf numFmtId="164" fontId="2" fillId="3" borderId="22" xfId="1" applyNumberFormat="1" applyFont="1" applyFill="1" applyBorder="1" applyProtection="1">
      <protection locked="0"/>
    </xf>
    <xf numFmtId="43" fontId="2" fillId="0" borderId="23" xfId="1" applyFont="1" applyFill="1" applyBorder="1" applyAlignment="1" applyProtection="1">
      <alignment horizontal="left" vertical="center"/>
      <protection locked="0"/>
    </xf>
    <xf numFmtId="164" fontId="2" fillId="0" borderId="19" xfId="1" applyNumberFormat="1" applyFont="1" applyFill="1" applyBorder="1" applyProtection="1">
      <protection locked="0"/>
    </xf>
    <xf numFmtId="164" fontId="2" fillId="0" borderId="23" xfId="1" applyNumberFormat="1" applyFont="1" applyFill="1" applyBorder="1" applyProtection="1">
      <protection locked="0"/>
    </xf>
    <xf numFmtId="43" fontId="2" fillId="0" borderId="23" xfId="1" applyFont="1" applyFill="1" applyBorder="1" applyAlignment="1" applyProtection="1">
      <alignment horizontal="center"/>
      <protection locked="0"/>
    </xf>
    <xf numFmtId="164" fontId="2" fillId="0" borderId="23" xfId="1" applyNumberFormat="1" applyFont="1" applyFill="1" applyBorder="1" applyAlignment="1" applyProtection="1">
      <alignment horizontal="center"/>
      <protection locked="0"/>
    </xf>
    <xf numFmtId="43" fontId="2" fillId="0" borderId="18" xfId="1" applyFont="1" applyFill="1" applyBorder="1" applyAlignment="1" applyProtection="1">
      <alignment horizontal="center"/>
      <protection locked="0"/>
    </xf>
    <xf numFmtId="49" fontId="2" fillId="0" borderId="24" xfId="0" applyNumberFormat="1" applyFont="1" applyBorder="1" applyProtection="1">
      <protection locked="0"/>
    </xf>
    <xf numFmtId="43" fontId="8" fillId="0" borderId="25" xfId="1" applyFont="1" applyFill="1" applyBorder="1" applyAlignment="1" applyProtection="1">
      <protection locked="0"/>
    </xf>
    <xf numFmtId="164" fontId="2" fillId="0" borderId="25" xfId="1" applyNumberFormat="1" applyFont="1" applyFill="1" applyBorder="1" applyProtection="1">
      <protection locked="0"/>
    </xf>
    <xf numFmtId="43" fontId="2" fillId="0" borderId="25" xfId="1" applyFont="1" applyFill="1" applyBorder="1" applyProtection="1">
      <protection locked="0"/>
    </xf>
    <xf numFmtId="164" fontId="2" fillId="0" borderId="0" xfId="0" applyNumberFormat="1" applyFont="1" applyProtection="1">
      <protection locked="0"/>
    </xf>
    <xf numFmtId="164" fontId="6" fillId="4" borderId="21" xfId="1" applyNumberFormat="1" applyFont="1" applyFill="1" applyBorder="1" applyProtection="1"/>
    <xf numFmtId="43" fontId="2" fillId="5" borderId="17" xfId="1" applyFont="1" applyFill="1" applyBorder="1" applyAlignment="1" applyProtection="1">
      <alignment horizontal="center"/>
    </xf>
    <xf numFmtId="43" fontId="2" fillId="0" borderId="17" xfId="1" applyFont="1" applyFill="1" applyBorder="1" applyAlignment="1" applyProtection="1">
      <alignment horizontal="center"/>
    </xf>
    <xf numFmtId="43" fontId="3" fillId="4" borderId="21" xfId="1" applyFont="1" applyFill="1" applyBorder="1" applyProtection="1"/>
    <xf numFmtId="43" fontId="7" fillId="4" borderId="21" xfId="1" applyFont="1" applyFill="1" applyBorder="1" applyProtection="1"/>
    <xf numFmtId="164" fontId="2" fillId="5" borderId="17" xfId="1" applyNumberFormat="1" applyFont="1" applyFill="1" applyBorder="1" applyAlignment="1" applyProtection="1">
      <alignment horizontal="center"/>
    </xf>
    <xf numFmtId="164" fontId="2" fillId="0" borderId="21" xfId="1" applyNumberFormat="1" applyFont="1" applyFill="1" applyBorder="1" applyAlignment="1" applyProtection="1">
      <alignment horizontal="center"/>
    </xf>
    <xf numFmtId="43" fontId="2" fillId="0" borderId="21" xfId="1" applyFont="1" applyFill="1" applyBorder="1" applyAlignment="1" applyProtection="1">
      <alignment horizontal="center"/>
    </xf>
    <xf numFmtId="43" fontId="3" fillId="2" borderId="21" xfId="1" applyFont="1" applyFill="1" applyBorder="1" applyProtection="1"/>
    <xf numFmtId="164" fontId="6" fillId="2" borderId="21" xfId="1" applyNumberFormat="1" applyFont="1" applyFill="1" applyBorder="1" applyProtection="1"/>
    <xf numFmtId="43" fontId="7" fillId="2" borderId="21" xfId="1" applyFont="1" applyFill="1" applyBorder="1" applyProtection="1"/>
    <xf numFmtId="43" fontId="6" fillId="4" borderId="21" xfId="1" applyFont="1" applyFill="1" applyBorder="1" applyProtection="1"/>
    <xf numFmtId="43" fontId="6" fillId="4" borderId="15" xfId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6" fillId="4" borderId="21" xfId="1" applyNumberFormat="1" applyFont="1" applyFill="1" applyBorder="1" applyProtection="1">
      <protection locked="0"/>
    </xf>
    <xf numFmtId="49" fontId="2" fillId="0" borderId="27" xfId="0" applyNumberFormat="1" applyFont="1" applyBorder="1" applyAlignment="1" applyProtection="1">
      <alignment vertical="center"/>
      <protection locked="0"/>
    </xf>
    <xf numFmtId="164" fontId="2" fillId="3" borderId="23" xfId="1" applyNumberFormat="1" applyFont="1" applyFill="1" applyBorder="1" applyProtection="1">
      <protection locked="0"/>
    </xf>
    <xf numFmtId="43" fontId="3" fillId="2" borderId="31" xfId="1" applyFont="1" applyFill="1" applyBorder="1" applyProtection="1"/>
    <xf numFmtId="43" fontId="11" fillId="6" borderId="15" xfId="1" applyFont="1" applyFill="1" applyBorder="1" applyAlignment="1" applyProtection="1">
      <alignment horizontal="center"/>
    </xf>
    <xf numFmtId="165" fontId="6" fillId="4" borderId="21" xfId="1" applyNumberFormat="1" applyFont="1" applyFill="1" applyBorder="1" applyProtection="1"/>
    <xf numFmtId="43" fontId="6" fillId="2" borderId="21" xfId="1" applyFont="1" applyFill="1" applyBorder="1" applyProtection="1"/>
    <xf numFmtId="43" fontId="2" fillId="0" borderId="16" xfId="1" applyFont="1" applyBorder="1" applyAlignment="1" applyProtection="1">
      <alignment horizontal="center"/>
    </xf>
    <xf numFmtId="43" fontId="2" fillId="0" borderId="21" xfId="1" applyFont="1" applyBorder="1" applyAlignment="1" applyProtection="1">
      <alignment horizontal="center"/>
    </xf>
    <xf numFmtId="43" fontId="2" fillId="0" borderId="17" xfId="1" applyFont="1" applyBorder="1" applyAlignment="1" applyProtection="1">
      <alignment horizontal="right"/>
    </xf>
    <xf numFmtId="43" fontId="2" fillId="0" borderId="21" xfId="1" applyFont="1" applyBorder="1" applyAlignment="1" applyProtection="1">
      <alignment horizontal="right"/>
    </xf>
    <xf numFmtId="43" fontId="2" fillId="0" borderId="6" xfId="1" applyFont="1" applyBorder="1" applyAlignment="1" applyProtection="1">
      <alignment horizontal="center"/>
    </xf>
    <xf numFmtId="43" fontId="2" fillId="0" borderId="31" xfId="1" applyFont="1" applyBorder="1" applyAlignment="1" applyProtection="1">
      <alignment horizontal="center"/>
    </xf>
    <xf numFmtId="43" fontId="2" fillId="0" borderId="17" xfId="1" applyFont="1" applyBorder="1" applyAlignment="1" applyProtection="1">
      <alignment horizontal="center"/>
    </xf>
    <xf numFmtId="49" fontId="14" fillId="3" borderId="0" xfId="0" applyNumberFormat="1" applyFont="1" applyFill="1" applyProtection="1">
      <protection locked="0"/>
    </xf>
    <xf numFmtId="43" fontId="2" fillId="7" borderId="17" xfId="1" applyFont="1" applyFill="1" applyBorder="1" applyAlignment="1" applyProtection="1">
      <alignment horizontal="center"/>
    </xf>
    <xf numFmtId="0" fontId="13" fillId="0" borderId="0" xfId="0" applyFont="1" applyProtection="1">
      <protection locked="0"/>
    </xf>
    <xf numFmtId="0" fontId="15" fillId="3" borderId="0" xfId="0" applyFont="1" applyFill="1" applyProtection="1">
      <protection locked="0"/>
    </xf>
    <xf numFmtId="49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49" fontId="2" fillId="0" borderId="19" xfId="0" applyNumberFormat="1" applyFont="1" applyBorder="1" applyAlignment="1" applyProtection="1">
      <alignment horizontal="center" wrapText="1"/>
      <protection locked="0"/>
    </xf>
    <xf numFmtId="164" fontId="6" fillId="8" borderId="5" xfId="1" applyNumberFormat="1" applyFont="1" applyFill="1" applyBorder="1" applyAlignment="1" applyProtection="1">
      <alignment horizontal="center" vertical="center"/>
      <protection locked="0"/>
    </xf>
    <xf numFmtId="164" fontId="6" fillId="8" borderId="15" xfId="1" applyNumberFormat="1" applyFont="1" applyFill="1" applyBorder="1" applyAlignment="1" applyProtection="1">
      <alignment horizontal="center" vertical="center"/>
      <protection locked="0"/>
    </xf>
    <xf numFmtId="43" fontId="6" fillId="8" borderId="3" xfId="1" applyFont="1" applyFill="1" applyBorder="1" applyAlignment="1" applyProtection="1">
      <alignment horizontal="center" vertical="center" wrapText="1"/>
      <protection locked="0"/>
    </xf>
    <xf numFmtId="0" fontId="6" fillId="8" borderId="15" xfId="0" applyFont="1" applyFill="1" applyBorder="1" applyAlignment="1" applyProtection="1">
      <alignment horizontal="center" vertical="center"/>
      <protection locked="0"/>
    </xf>
    <xf numFmtId="164" fontId="2" fillId="9" borderId="17" xfId="1" applyNumberFormat="1" applyFont="1" applyFill="1" applyBorder="1" applyAlignment="1" applyProtection="1">
      <alignment horizontal="right"/>
      <protection locked="0"/>
    </xf>
    <xf numFmtId="2" fontId="2" fillId="9" borderId="17" xfId="1" applyNumberFormat="1" applyFont="1" applyFill="1" applyBorder="1" applyAlignment="1" applyProtection="1">
      <alignment horizontal="right"/>
      <protection locked="0"/>
    </xf>
    <xf numFmtId="3" fontId="2" fillId="9" borderId="17" xfId="1" applyNumberFormat="1" applyFont="1" applyFill="1" applyBorder="1" applyAlignment="1" applyProtection="1">
      <alignment horizontal="right"/>
      <protection locked="0"/>
    </xf>
    <xf numFmtId="3" fontId="2" fillId="9" borderId="21" xfId="1" applyNumberFormat="1" applyFont="1" applyFill="1" applyBorder="1" applyProtection="1">
      <protection locked="0"/>
    </xf>
    <xf numFmtId="2" fontId="2" fillId="9" borderId="17" xfId="1" applyNumberFormat="1" applyFont="1" applyFill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9" fontId="2" fillId="0" borderId="22" xfId="0" applyNumberFormat="1" applyFont="1" applyBorder="1" applyAlignment="1" applyProtection="1">
      <alignment horizontal="center" wrapText="1"/>
      <protection locked="0"/>
    </xf>
    <xf numFmtId="164" fontId="2" fillId="0" borderId="20" xfId="1" applyNumberFormat="1" applyFont="1" applyFill="1" applyBorder="1" applyProtection="1">
      <protection locked="0"/>
    </xf>
    <xf numFmtId="49" fontId="2" fillId="0" borderId="20" xfId="0" applyNumberFormat="1" applyFont="1" applyBorder="1" applyAlignment="1" applyProtection="1">
      <alignment horizontal="center" wrapText="1"/>
      <protection locked="0"/>
    </xf>
    <xf numFmtId="165" fontId="2" fillId="0" borderId="17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43" fontId="2" fillId="0" borderId="17" xfId="0" applyNumberFormat="1" applyFont="1" applyBorder="1" applyAlignment="1" applyProtection="1">
      <alignment horizontal="center"/>
      <protection locked="0"/>
    </xf>
    <xf numFmtId="43" fontId="2" fillId="9" borderId="17" xfId="1" applyFont="1" applyFill="1" applyBorder="1" applyAlignment="1" applyProtection="1">
      <alignment horizontal="center"/>
      <protection locked="0"/>
    </xf>
    <xf numFmtId="164" fontId="2" fillId="9" borderId="16" xfId="0" applyNumberFormat="1" applyFont="1" applyFill="1" applyBorder="1" applyAlignment="1" applyProtection="1">
      <alignment horizontal="right"/>
      <protection locked="0"/>
    </xf>
    <xf numFmtId="164" fontId="2" fillId="9" borderId="21" xfId="0" applyNumberFormat="1" applyFont="1" applyFill="1" applyBorder="1" applyAlignment="1" applyProtection="1">
      <alignment horizontal="right"/>
      <protection locked="0"/>
    </xf>
    <xf numFmtId="164" fontId="2" fillId="0" borderId="17" xfId="0" applyNumberFormat="1" applyFont="1" applyBorder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43" fontId="5" fillId="0" borderId="0" xfId="0" applyNumberFormat="1" applyFont="1" applyAlignment="1" applyProtection="1">
      <alignment horizontal="center"/>
      <protection locked="0"/>
    </xf>
    <xf numFmtId="43" fontId="5" fillId="0" borderId="0" xfId="0" applyNumberFormat="1" applyFont="1" applyProtection="1">
      <protection locked="0"/>
    </xf>
    <xf numFmtId="164" fontId="5" fillId="0" borderId="0" xfId="1" applyNumberFormat="1" applyFont="1" applyFill="1" applyProtection="1">
      <protection locked="0"/>
    </xf>
    <xf numFmtId="0" fontId="12" fillId="0" borderId="0" xfId="0" applyFont="1"/>
    <xf numFmtId="43" fontId="12" fillId="0" borderId="0" xfId="0" applyNumberFormat="1" applyFont="1" applyProtection="1">
      <protection locked="0"/>
    </xf>
    <xf numFmtId="2" fontId="2" fillId="5" borderId="17" xfId="1" applyNumberFormat="1" applyFont="1" applyFill="1" applyBorder="1" applyAlignment="1" applyProtection="1">
      <alignment horizontal="center"/>
    </xf>
    <xf numFmtId="0" fontId="5" fillId="0" borderId="8" xfId="0" applyFont="1" applyBorder="1" applyProtection="1">
      <protection locked="0"/>
    </xf>
    <xf numFmtId="43" fontId="16" fillId="0" borderId="32" xfId="1" applyFont="1" applyFill="1" applyBorder="1" applyAlignment="1" applyProtection="1"/>
    <xf numFmtId="0" fontId="2" fillId="0" borderId="0" xfId="0" applyFont="1" applyAlignment="1" applyProtection="1">
      <alignment horizontal="left"/>
      <protection locked="0"/>
    </xf>
    <xf numFmtId="43" fontId="16" fillId="0" borderId="24" xfId="1" applyFont="1" applyFill="1" applyBorder="1" applyAlignment="1" applyProtection="1">
      <alignment horizontal="center"/>
      <protection locked="0"/>
    </xf>
    <xf numFmtId="43" fontId="16" fillId="0" borderId="25" xfId="1" applyFont="1" applyFill="1" applyBorder="1" applyAlignment="1" applyProtection="1">
      <alignment horizontal="center"/>
      <protection locked="0"/>
    </xf>
    <xf numFmtId="164" fontId="7" fillId="0" borderId="19" xfId="1" applyNumberFormat="1" applyFont="1" applyFill="1" applyBorder="1" applyAlignment="1" applyProtection="1">
      <alignment horizontal="left" wrapText="1"/>
      <protection locked="0"/>
    </xf>
    <xf numFmtId="164" fontId="7" fillId="0" borderId="22" xfId="1" applyNumberFormat="1" applyFont="1" applyFill="1" applyBorder="1" applyAlignment="1" applyProtection="1">
      <alignment horizontal="left" wrapText="1"/>
      <protection locked="0"/>
    </xf>
    <xf numFmtId="164" fontId="7" fillId="0" borderId="20" xfId="1" applyNumberFormat="1" applyFont="1" applyFill="1" applyBorder="1" applyAlignment="1" applyProtection="1">
      <alignment horizontal="left" wrapText="1"/>
      <protection locked="0"/>
    </xf>
    <xf numFmtId="49" fontId="2" fillId="0" borderId="19" xfId="0" applyNumberFormat="1" applyFont="1" applyBorder="1" applyAlignment="1" applyProtection="1">
      <alignment horizontal="center" wrapText="1"/>
      <protection locked="0"/>
    </xf>
    <xf numFmtId="49" fontId="2" fillId="0" borderId="20" xfId="0" applyNumberFormat="1" applyFont="1" applyBorder="1" applyAlignment="1" applyProtection="1">
      <alignment horizontal="center" wrapText="1"/>
      <protection locked="0"/>
    </xf>
    <xf numFmtId="49" fontId="6" fillId="4" borderId="19" xfId="0" applyNumberFormat="1" applyFont="1" applyFill="1" applyBorder="1" applyAlignment="1" applyProtection="1">
      <alignment horizontal="center"/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49" fontId="6" fillId="4" borderId="20" xfId="0" applyNumberFormat="1" applyFont="1" applyFill="1" applyBorder="1" applyAlignment="1" applyProtection="1">
      <alignment horizontal="center"/>
      <protection locked="0"/>
    </xf>
    <xf numFmtId="43" fontId="10" fillId="0" borderId="28" xfId="1" applyFont="1" applyFill="1" applyBorder="1" applyAlignment="1" applyProtection="1">
      <alignment horizontal="center"/>
    </xf>
    <xf numFmtId="43" fontId="10" fillId="0" borderId="29" xfId="1" applyFont="1" applyFill="1" applyBorder="1" applyAlignment="1" applyProtection="1">
      <alignment horizontal="center"/>
    </xf>
    <xf numFmtId="43" fontId="10" fillId="0" borderId="30" xfId="1" applyFont="1" applyFill="1" applyBorder="1" applyAlignment="1" applyProtection="1">
      <alignment horizontal="center"/>
    </xf>
    <xf numFmtId="49" fontId="13" fillId="4" borderId="15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 applyProtection="1">
      <alignment horizontal="center"/>
      <protection locked="0"/>
    </xf>
    <xf numFmtId="0" fontId="11" fillId="7" borderId="18" xfId="0" applyFont="1" applyFill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center"/>
      <protection locked="0"/>
    </xf>
    <xf numFmtId="49" fontId="6" fillId="0" borderId="20" xfId="0" applyNumberFormat="1" applyFont="1" applyBorder="1" applyAlignment="1" applyProtection="1">
      <alignment horizontal="center"/>
      <protection locked="0"/>
    </xf>
    <xf numFmtId="49" fontId="6" fillId="2" borderId="19" xfId="0" applyNumberFormat="1" applyFont="1" applyFill="1" applyBorder="1" applyAlignment="1" applyProtection="1">
      <alignment horizontal="center"/>
      <protection locked="0"/>
    </xf>
    <xf numFmtId="49" fontId="6" fillId="2" borderId="22" xfId="0" applyNumberFormat="1" applyFont="1" applyFill="1" applyBorder="1" applyAlignment="1" applyProtection="1">
      <alignment horizontal="center"/>
      <protection locked="0"/>
    </xf>
    <xf numFmtId="49" fontId="6" fillId="2" borderId="20" xfId="0" applyNumberFormat="1" applyFont="1" applyFill="1" applyBorder="1" applyAlignment="1" applyProtection="1">
      <alignment horizontal="center"/>
      <protection locked="0"/>
    </xf>
    <xf numFmtId="49" fontId="11" fillId="0" borderId="19" xfId="0" applyNumberFormat="1" applyFont="1" applyBorder="1" applyAlignment="1" applyProtection="1">
      <alignment horizontal="center"/>
      <protection locked="0"/>
    </xf>
    <xf numFmtId="49" fontId="11" fillId="0" borderId="22" xfId="0" applyNumberFormat="1" applyFont="1" applyBorder="1" applyAlignment="1" applyProtection="1">
      <alignment horizontal="center"/>
      <protection locked="0"/>
    </xf>
    <xf numFmtId="43" fontId="10" fillId="0" borderId="24" xfId="1" applyFont="1" applyFill="1" applyBorder="1" applyAlignment="1" applyProtection="1">
      <alignment horizontal="center"/>
    </xf>
    <xf numFmtId="43" fontId="10" fillId="0" borderId="25" xfId="1" applyFont="1" applyFill="1" applyBorder="1" applyAlignment="1" applyProtection="1">
      <alignment horizontal="center"/>
    </xf>
    <xf numFmtId="43" fontId="10" fillId="0" borderId="26" xfId="1" applyFont="1" applyFill="1" applyBorder="1" applyAlignment="1" applyProtection="1">
      <alignment horizontal="center"/>
    </xf>
    <xf numFmtId="0" fontId="11" fillId="3" borderId="0" xfId="0" applyFont="1" applyFill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43" fontId="6" fillId="4" borderId="6" xfId="1" applyFont="1" applyFill="1" applyBorder="1" applyAlignment="1" applyProtection="1">
      <alignment horizontal="center" vertical="center" wrapText="1"/>
      <protection locked="0"/>
    </xf>
    <xf numFmtId="43" fontId="6" fillId="4" borderId="10" xfId="1" applyFont="1" applyFill="1" applyBorder="1" applyAlignment="1" applyProtection="1">
      <alignment horizontal="center" vertical="center" wrapText="1"/>
      <protection locked="0"/>
    </xf>
    <xf numFmtId="43" fontId="6" fillId="4" borderId="14" xfId="1" applyFont="1" applyFill="1" applyBorder="1" applyAlignment="1" applyProtection="1">
      <alignment horizontal="center" vertical="center" wrapText="1"/>
      <protection locked="0"/>
    </xf>
    <xf numFmtId="43" fontId="6" fillId="4" borderId="1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11" xfId="1" applyFont="1" applyFill="1" applyBorder="1" applyAlignment="1" applyProtection="1">
      <alignment horizontal="center" vertical="center"/>
      <protection locked="0"/>
    </xf>
    <xf numFmtId="43" fontId="6" fillId="4" borderId="12" xfId="1" applyFont="1" applyFill="1" applyBorder="1" applyAlignment="1" applyProtection="1">
      <alignment horizontal="center" vertical="center"/>
      <protection locked="0"/>
    </xf>
    <xf numFmtId="43" fontId="6" fillId="4" borderId="7" xfId="1" applyFont="1" applyFill="1" applyBorder="1" applyAlignment="1" applyProtection="1">
      <alignment horizontal="center" vertical="center"/>
      <protection locked="0"/>
    </xf>
    <xf numFmtId="43" fontId="6" fillId="4" borderId="0" xfId="1" applyFont="1" applyFill="1" applyBorder="1" applyAlignment="1" applyProtection="1">
      <alignment horizontal="center" vertical="center"/>
      <protection locked="0"/>
    </xf>
    <xf numFmtId="164" fontId="6" fillId="4" borderId="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49" fontId="2" fillId="4" borderId="19" xfId="0" applyNumberFormat="1" applyFont="1" applyFill="1" applyBorder="1" applyAlignment="1" applyProtection="1">
      <alignment horizontal="center"/>
      <protection locked="0"/>
    </xf>
    <xf numFmtId="49" fontId="2" fillId="2" borderId="28" xfId="0" applyNumberFormat="1" applyFont="1" applyFill="1" applyBorder="1" applyAlignment="1" applyProtection="1">
      <alignment horizontal="center"/>
      <protection locked="0"/>
    </xf>
    <xf numFmtId="49" fontId="6" fillId="2" borderId="29" xfId="0" applyNumberFormat="1" applyFont="1" applyFill="1" applyBorder="1" applyAlignment="1" applyProtection="1">
      <alignment horizontal="center"/>
      <protection locked="0"/>
    </xf>
    <xf numFmtId="49" fontId="6" fillId="2" borderId="30" xfId="0" applyNumberFormat="1" applyFont="1" applyFill="1" applyBorder="1" applyAlignment="1" applyProtection="1">
      <alignment horizontal="center"/>
      <protection locked="0"/>
    </xf>
    <xf numFmtId="43" fontId="7" fillId="0" borderId="24" xfId="1" applyFont="1" applyFill="1" applyBorder="1" applyAlignment="1" applyProtection="1">
      <alignment horizontal="center"/>
      <protection locked="0"/>
    </xf>
    <xf numFmtId="43" fontId="7" fillId="0" borderId="25" xfId="1" applyFont="1" applyFill="1" applyBorder="1" applyAlignment="1" applyProtection="1">
      <alignment horizontal="center"/>
      <protection locked="0"/>
    </xf>
    <xf numFmtId="43" fontId="7" fillId="0" borderId="26" xfId="1" applyFont="1" applyFill="1" applyBorder="1" applyAlignment="1" applyProtection="1">
      <alignment horizontal="center"/>
      <protection locked="0"/>
    </xf>
    <xf numFmtId="49" fontId="11" fillId="6" borderId="15" xfId="0" applyNumberFormat="1" applyFont="1" applyFill="1" applyBorder="1" applyAlignment="1" applyProtection="1">
      <alignment horizontal="center"/>
      <protection locked="0"/>
    </xf>
    <xf numFmtId="0" fontId="17" fillId="0" borderId="19" xfId="0" applyFont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43" fontId="6" fillId="8" borderId="1" xfId="1" applyFont="1" applyFill="1" applyBorder="1" applyAlignment="1" applyProtection="1">
      <alignment horizontal="center" vertical="center"/>
      <protection locked="0"/>
    </xf>
    <xf numFmtId="43" fontId="6" fillId="8" borderId="9" xfId="1" applyFont="1" applyFill="1" applyBorder="1" applyAlignment="1" applyProtection="1">
      <alignment horizontal="center" vertical="center"/>
      <protection locked="0"/>
    </xf>
    <xf numFmtId="43" fontId="6" fillId="8" borderId="7" xfId="1" applyFont="1" applyFill="1" applyBorder="1" applyAlignment="1" applyProtection="1">
      <alignment horizontal="center" vertical="center"/>
      <protection locked="0"/>
    </xf>
    <xf numFmtId="43" fontId="6" fillId="8" borderId="0" xfId="1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1DC7-EDB0-4E4C-8CC5-6D37C77E541B}">
  <sheetPr>
    <tabColor theme="3" tint="0.79998168889431442"/>
    <pageSetUpPr fitToPage="1"/>
  </sheetPr>
  <dimension ref="B1:Y46"/>
  <sheetViews>
    <sheetView showGridLines="0" topLeftCell="A4" zoomScale="70" zoomScaleNormal="70" zoomScaleSheetLayoutView="70" workbookViewId="0">
      <selection activeCell="G18" sqref="G18"/>
    </sheetView>
  </sheetViews>
  <sheetFormatPr defaultColWidth="9" defaultRowHeight="21.75"/>
  <cols>
    <col min="1" max="1" width="9" style="6"/>
    <col min="2" max="2" width="11.42578125" style="16" customWidth="1"/>
    <col min="3" max="3" width="21" style="6" customWidth="1"/>
    <col min="4" max="4" width="17.42578125" style="6" customWidth="1"/>
    <col min="5" max="5" width="22.140625" style="15" customWidth="1"/>
    <col min="6" max="6" width="10" style="6" customWidth="1"/>
    <col min="7" max="7" width="14.85546875" style="17" customWidth="1"/>
    <col min="8" max="8" width="16.140625" style="17" customWidth="1"/>
    <col min="9" max="9" width="17.140625" style="17" customWidth="1"/>
    <col min="10" max="10" width="14" style="15" customWidth="1"/>
    <col min="11" max="11" width="18.42578125" style="17" customWidth="1"/>
    <col min="12" max="13" width="16" style="17" customWidth="1"/>
    <col min="14" max="16" width="18.5703125" style="17" customWidth="1"/>
    <col min="17" max="17" width="15.5703125" style="15" customWidth="1"/>
    <col min="18" max="18" width="14.7109375" style="17" customWidth="1"/>
    <col min="19" max="19" width="17" style="15" customWidth="1"/>
    <col min="20" max="20" width="22.28515625" style="15" customWidth="1"/>
    <col min="21" max="21" width="14.28515625" style="6" customWidth="1"/>
    <col min="22" max="22" width="9" style="6" customWidth="1"/>
    <col min="23" max="23" width="12.42578125" style="6" bestFit="1" customWidth="1"/>
    <col min="24" max="24" width="11.28515625" style="48" bestFit="1" customWidth="1"/>
    <col min="25" max="16384" width="9" style="6"/>
  </cols>
  <sheetData>
    <row r="1" spans="2:22" ht="27">
      <c r="B1" s="110" t="s">
        <v>0</v>
      </c>
      <c r="C1" s="2"/>
      <c r="D1" s="2"/>
      <c r="E1" s="3"/>
      <c r="F1" s="4"/>
      <c r="G1" s="5"/>
      <c r="H1" s="5"/>
      <c r="I1" s="5"/>
      <c r="J1" s="3"/>
      <c r="K1" s="5"/>
      <c r="L1" s="5"/>
      <c r="M1" s="5"/>
      <c r="N1" s="5"/>
      <c r="O1" s="5"/>
      <c r="P1" s="5"/>
      <c r="Q1" s="3"/>
      <c r="R1" s="5"/>
      <c r="S1" s="3"/>
      <c r="T1" s="3"/>
    </row>
    <row r="2" spans="2:22" ht="6" customHeight="1">
      <c r="B2" s="8"/>
      <c r="C2" s="4"/>
      <c r="D2" s="4"/>
      <c r="E2" s="3"/>
      <c r="F2" s="4"/>
      <c r="G2" s="5"/>
      <c r="H2" s="5"/>
      <c r="I2" s="5"/>
      <c r="J2" s="3"/>
      <c r="K2" s="5"/>
      <c r="L2" s="5"/>
      <c r="M2" s="5"/>
      <c r="N2" s="5"/>
      <c r="O2" s="5"/>
      <c r="P2" s="5"/>
      <c r="Q2" s="3"/>
      <c r="R2" s="5"/>
      <c r="S2" s="3"/>
      <c r="T2" s="3"/>
    </row>
    <row r="3" spans="2:22" ht="25.5" customHeight="1">
      <c r="B3" s="112" t="s">
        <v>1</v>
      </c>
      <c r="C3" s="203">
        <v>2568</v>
      </c>
      <c r="D3" s="203"/>
      <c r="E3" s="9"/>
      <c r="F3" s="204"/>
      <c r="G3" s="204"/>
      <c r="H3" s="10"/>
      <c r="I3" s="10"/>
      <c r="J3" s="11"/>
      <c r="K3" s="12"/>
      <c r="L3" s="12"/>
      <c r="M3" s="12"/>
      <c r="N3" s="12"/>
      <c r="O3" s="12"/>
      <c r="P3" s="12"/>
      <c r="Q3" s="9"/>
      <c r="R3" s="13"/>
      <c r="S3" s="14"/>
    </row>
    <row r="4" spans="2:22" ht="6" customHeight="1"/>
    <row r="5" spans="2:22" ht="24">
      <c r="B5" s="18"/>
      <c r="C5" s="205" t="s">
        <v>2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19" t="s">
        <v>3</v>
      </c>
    </row>
    <row r="6" spans="2:22" ht="24">
      <c r="B6" s="205" t="s">
        <v>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</row>
    <row r="7" spans="2:22" ht="24">
      <c r="B7" s="206" t="str">
        <f>"ภาคเรียนที่ 1 ปีการศึกษา  "&amp;C3</f>
        <v>ภาคเรียนที่ 1 ปีการศึกษา  2568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</row>
    <row r="8" spans="2:22" ht="24">
      <c r="B8" s="202" t="s">
        <v>45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</row>
    <row r="9" spans="2:22" ht="24">
      <c r="B9" s="20"/>
      <c r="C9" s="20"/>
      <c r="D9" s="21"/>
      <c r="E9" s="21"/>
      <c r="F9" s="176" t="s">
        <v>46</v>
      </c>
      <c r="G9" s="176"/>
      <c r="H9" s="176"/>
      <c r="I9" s="176"/>
      <c r="J9" s="176"/>
      <c r="K9" s="176"/>
      <c r="L9" s="176"/>
      <c r="M9" s="176"/>
      <c r="N9" s="176"/>
      <c r="O9" s="176"/>
      <c r="P9" s="21"/>
      <c r="Q9" s="20"/>
      <c r="R9" s="22"/>
      <c r="S9" s="20"/>
      <c r="T9" s="20"/>
    </row>
    <row r="10" spans="2:22" ht="15.75" customHeight="1"/>
    <row r="11" spans="2:22" s="24" customFormat="1">
      <c r="B11" s="177" t="s">
        <v>5</v>
      </c>
      <c r="C11" s="178"/>
      <c r="D11" s="183" t="s">
        <v>6</v>
      </c>
      <c r="E11" s="184"/>
      <c r="F11" s="183" t="s">
        <v>7</v>
      </c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5"/>
      <c r="T11" s="23" t="s">
        <v>8</v>
      </c>
    </row>
    <row r="12" spans="2:22" s="24" customFormat="1" ht="18.75" customHeight="1">
      <c r="B12" s="179"/>
      <c r="C12" s="180"/>
      <c r="D12" s="186" t="s">
        <v>9</v>
      </c>
      <c r="E12" s="189" t="s">
        <v>10</v>
      </c>
      <c r="F12" s="186" t="s">
        <v>11</v>
      </c>
      <c r="G12" s="192" t="s">
        <v>12</v>
      </c>
      <c r="H12" s="193"/>
      <c r="I12" s="193"/>
      <c r="J12" s="193"/>
      <c r="K12" s="192" t="s">
        <v>13</v>
      </c>
      <c r="L12" s="193"/>
      <c r="M12" s="193"/>
      <c r="N12" s="193"/>
      <c r="O12" s="193"/>
      <c r="P12" s="193"/>
      <c r="Q12" s="193"/>
      <c r="R12" s="198" t="s">
        <v>14</v>
      </c>
      <c r="S12" s="189" t="s">
        <v>15</v>
      </c>
      <c r="T12" s="26" t="s">
        <v>16</v>
      </c>
    </row>
    <row r="13" spans="2:22" s="24" customFormat="1" ht="17.25" customHeight="1">
      <c r="B13" s="179"/>
      <c r="C13" s="180"/>
      <c r="D13" s="187"/>
      <c r="E13" s="190"/>
      <c r="F13" s="187"/>
      <c r="G13" s="194"/>
      <c r="H13" s="195"/>
      <c r="I13" s="195"/>
      <c r="J13" s="195"/>
      <c r="K13" s="196"/>
      <c r="L13" s="197"/>
      <c r="M13" s="197"/>
      <c r="N13" s="197"/>
      <c r="O13" s="197"/>
      <c r="P13" s="197"/>
      <c r="Q13" s="197"/>
      <c r="R13" s="199"/>
      <c r="S13" s="190"/>
      <c r="T13" s="26" t="s">
        <v>17</v>
      </c>
    </row>
    <row r="14" spans="2:22" s="24" customFormat="1" ht="59.25" customHeight="1">
      <c r="B14" s="181"/>
      <c r="C14" s="182"/>
      <c r="D14" s="188"/>
      <c r="E14" s="191"/>
      <c r="F14" s="188"/>
      <c r="G14" s="31" t="s">
        <v>18</v>
      </c>
      <c r="H14" s="31" t="s">
        <v>19</v>
      </c>
      <c r="I14" s="94" t="s">
        <v>20</v>
      </c>
      <c r="J14" s="29" t="s">
        <v>21</v>
      </c>
      <c r="K14" s="30" t="s">
        <v>22</v>
      </c>
      <c r="L14" s="31" t="s">
        <v>19</v>
      </c>
      <c r="M14" s="32" t="s">
        <v>40</v>
      </c>
      <c r="N14" s="33" t="s">
        <v>64</v>
      </c>
      <c r="O14" s="34" t="s">
        <v>39</v>
      </c>
      <c r="P14" s="34" t="s">
        <v>38</v>
      </c>
      <c r="Q14" s="29" t="s">
        <v>21</v>
      </c>
      <c r="R14" s="200"/>
      <c r="S14" s="191"/>
      <c r="T14" s="35"/>
      <c r="U14" s="36"/>
    </row>
    <row r="15" spans="2:22" s="24" customFormat="1" ht="29.25" customHeight="1">
      <c r="B15" s="201" t="s">
        <v>35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36"/>
    </row>
    <row r="16" spans="2:22" s="24" customFormat="1" ht="24.75" customHeight="1">
      <c r="B16" s="164" t="s">
        <v>44</v>
      </c>
      <c r="C16" s="165"/>
      <c r="D16" s="42"/>
      <c r="E16" s="83">
        <f>D16*735</f>
        <v>0</v>
      </c>
      <c r="F16" s="38">
        <v>1</v>
      </c>
      <c r="G16" s="39"/>
      <c r="H16" s="143">
        <v>7.35</v>
      </c>
      <c r="I16" s="84">
        <f t="shared" ref="I16:I21" si="0">G16*H16</f>
        <v>0</v>
      </c>
      <c r="J16" s="105" t="e">
        <f>G16/D$16</f>
        <v>#DIV/0!</v>
      </c>
      <c r="K16" s="41"/>
      <c r="L16" s="143">
        <v>8.59</v>
      </c>
      <c r="M16" s="143">
        <v>7.35</v>
      </c>
      <c r="N16" s="1">
        <f>K16*L16</f>
        <v>0</v>
      </c>
      <c r="O16" s="1">
        <f>M16*K16</f>
        <v>0</v>
      </c>
      <c r="P16" s="1">
        <f>N16-O16</f>
        <v>0</v>
      </c>
      <c r="Q16" s="130" t="e">
        <f t="shared" ref="Q16:Q21" si="1">K16/D$16</f>
        <v>#DIV/0!</v>
      </c>
      <c r="R16" s="84" t="e">
        <f t="shared" ref="R16:R21" si="2">J16+Q16</f>
        <v>#DIV/0!</v>
      </c>
      <c r="S16" s="84">
        <f>I16+O16</f>
        <v>0</v>
      </c>
      <c r="T16" s="132"/>
      <c r="U16" s="36"/>
      <c r="V16" s="95"/>
    </row>
    <row r="17" spans="2:25" s="24" customFormat="1" ht="24" customHeight="1">
      <c r="B17" s="207"/>
      <c r="C17" s="208"/>
      <c r="D17" s="59"/>
      <c r="E17" s="60"/>
      <c r="F17" s="38">
        <v>2</v>
      </c>
      <c r="G17" s="39"/>
      <c r="H17" s="143">
        <v>7.35</v>
      </c>
      <c r="I17" s="84">
        <f t="shared" si="0"/>
        <v>0</v>
      </c>
      <c r="J17" s="106" t="e">
        <f>G17/D$16</f>
        <v>#DIV/0!</v>
      </c>
      <c r="K17" s="41"/>
      <c r="L17" s="143">
        <v>8.59</v>
      </c>
      <c r="M17" s="143">
        <v>7.35</v>
      </c>
      <c r="N17" s="1">
        <f>K17*L17</f>
        <v>0</v>
      </c>
      <c r="O17" s="1">
        <f>M17*K17</f>
        <v>0</v>
      </c>
      <c r="P17" s="1">
        <f t="shared" ref="P17:P21" si="3">N17-O17</f>
        <v>0</v>
      </c>
      <c r="Q17" s="131" t="e">
        <f t="shared" si="1"/>
        <v>#DIV/0!</v>
      </c>
      <c r="R17" s="84" t="e">
        <f t="shared" si="2"/>
        <v>#DIV/0!</v>
      </c>
      <c r="S17" s="84">
        <f t="shared" ref="S17:S21" si="4">I17+O17</f>
        <v>0</v>
      </c>
      <c r="T17" s="40"/>
      <c r="U17" s="36"/>
    </row>
    <row r="18" spans="2:25" s="48" customFormat="1" ht="24.4" customHeight="1">
      <c r="B18" s="166"/>
      <c r="C18" s="167"/>
      <c r="D18" s="45"/>
      <c r="E18" s="40"/>
      <c r="F18" s="46">
        <v>3</v>
      </c>
      <c r="G18" s="39"/>
      <c r="H18" s="143">
        <v>7.35</v>
      </c>
      <c r="I18" s="84">
        <f t="shared" si="0"/>
        <v>0</v>
      </c>
      <c r="J18" s="106" t="e">
        <f t="shared" ref="J18:J21" si="5">G18/D$16</f>
        <v>#DIV/0!</v>
      </c>
      <c r="K18" s="41"/>
      <c r="L18" s="143">
        <v>8.59</v>
      </c>
      <c r="M18" s="143">
        <v>7.35</v>
      </c>
      <c r="N18" s="1">
        <f>K18*L18</f>
        <v>0</v>
      </c>
      <c r="O18" s="1">
        <f t="shared" ref="O18:O21" si="6">M18*K18</f>
        <v>0</v>
      </c>
      <c r="P18" s="1">
        <f t="shared" si="3"/>
        <v>0</v>
      </c>
      <c r="Q18" s="131" t="e">
        <f t="shared" si="1"/>
        <v>#DIV/0!</v>
      </c>
      <c r="R18" s="84" t="e">
        <f t="shared" si="2"/>
        <v>#DIV/0!</v>
      </c>
      <c r="S18" s="84">
        <f t="shared" si="4"/>
        <v>0</v>
      </c>
      <c r="T18" s="40"/>
      <c r="U18" s="6"/>
      <c r="V18" s="6"/>
      <c r="W18" s="6"/>
      <c r="X18" s="6"/>
      <c r="Y18" s="6"/>
    </row>
    <row r="19" spans="2:25" s="48" customFormat="1" ht="22.9" customHeight="1">
      <c r="B19" s="152"/>
      <c r="C19" s="153"/>
      <c r="D19" s="45"/>
      <c r="E19" s="40"/>
      <c r="F19" s="46">
        <v>4</v>
      </c>
      <c r="G19" s="39"/>
      <c r="H19" s="143">
        <v>7.35</v>
      </c>
      <c r="I19" s="84">
        <f t="shared" si="0"/>
        <v>0</v>
      </c>
      <c r="J19" s="106" t="e">
        <f t="shared" si="5"/>
        <v>#DIV/0!</v>
      </c>
      <c r="K19" s="41"/>
      <c r="L19" s="143">
        <v>8.59</v>
      </c>
      <c r="M19" s="143">
        <v>7.35</v>
      </c>
      <c r="N19" s="1">
        <f>K19*L19</f>
        <v>0</v>
      </c>
      <c r="O19" s="1">
        <f>M19*K19</f>
        <v>0</v>
      </c>
      <c r="P19" s="1">
        <f t="shared" si="3"/>
        <v>0</v>
      </c>
      <c r="Q19" s="131" t="e">
        <f t="shared" si="1"/>
        <v>#DIV/0!</v>
      </c>
      <c r="R19" s="84" t="e">
        <f t="shared" si="2"/>
        <v>#DIV/0!</v>
      </c>
      <c r="S19" s="84">
        <f t="shared" si="4"/>
        <v>0</v>
      </c>
      <c r="T19" s="40"/>
      <c r="U19" s="6"/>
      <c r="V19" s="6"/>
      <c r="W19" s="6"/>
      <c r="X19" s="6"/>
      <c r="Y19" s="6"/>
    </row>
    <row r="20" spans="2:25" s="48" customFormat="1" ht="22.9" customHeight="1">
      <c r="B20" s="152"/>
      <c r="C20" s="153"/>
      <c r="D20" s="45"/>
      <c r="E20" s="40"/>
      <c r="F20" s="46">
        <v>5</v>
      </c>
      <c r="G20" s="39"/>
      <c r="H20" s="143">
        <v>7.35</v>
      </c>
      <c r="I20" s="84">
        <f t="shared" si="0"/>
        <v>0</v>
      </c>
      <c r="J20" s="106" t="e">
        <f t="shared" si="5"/>
        <v>#DIV/0!</v>
      </c>
      <c r="K20" s="41"/>
      <c r="L20" s="143">
        <v>8.59</v>
      </c>
      <c r="M20" s="143">
        <v>7.35</v>
      </c>
      <c r="N20" s="1">
        <f t="shared" ref="N20:N30" si="7">K20*L20</f>
        <v>0</v>
      </c>
      <c r="O20" s="1">
        <f t="shared" si="6"/>
        <v>0</v>
      </c>
      <c r="P20" s="1">
        <f t="shared" si="3"/>
        <v>0</v>
      </c>
      <c r="Q20" s="131" t="e">
        <f t="shared" si="1"/>
        <v>#DIV/0!</v>
      </c>
      <c r="R20" s="84" t="e">
        <f t="shared" si="2"/>
        <v>#DIV/0!</v>
      </c>
      <c r="S20" s="84">
        <f t="shared" si="4"/>
        <v>0</v>
      </c>
      <c r="T20" s="40"/>
      <c r="U20" s="6"/>
      <c r="V20" s="6"/>
      <c r="W20" s="6"/>
      <c r="X20" s="6"/>
      <c r="Y20" s="6"/>
    </row>
    <row r="21" spans="2:25" s="48" customFormat="1" ht="22.9" customHeight="1">
      <c r="B21" s="116"/>
      <c r="C21" s="127"/>
      <c r="D21" s="128"/>
      <c r="E21" s="40"/>
      <c r="F21" s="46">
        <v>6</v>
      </c>
      <c r="G21" s="39"/>
      <c r="H21" s="143">
        <v>7.35</v>
      </c>
      <c r="I21" s="84">
        <f t="shared" si="0"/>
        <v>0</v>
      </c>
      <c r="J21" s="106" t="e">
        <f t="shared" si="5"/>
        <v>#DIV/0!</v>
      </c>
      <c r="K21" s="41"/>
      <c r="L21" s="143">
        <v>8.59</v>
      </c>
      <c r="M21" s="143">
        <v>7.35</v>
      </c>
      <c r="N21" s="1">
        <f t="shared" si="7"/>
        <v>0</v>
      </c>
      <c r="O21" s="1">
        <f t="shared" si="6"/>
        <v>0</v>
      </c>
      <c r="P21" s="1">
        <f t="shared" si="3"/>
        <v>0</v>
      </c>
      <c r="Q21" s="131" t="e">
        <f t="shared" si="1"/>
        <v>#DIV/0!</v>
      </c>
      <c r="R21" s="84" t="e">
        <f t="shared" si="2"/>
        <v>#DIV/0!</v>
      </c>
      <c r="S21" s="84">
        <f t="shared" si="4"/>
        <v>0</v>
      </c>
      <c r="T21" s="40"/>
      <c r="U21" s="6"/>
      <c r="V21" s="6"/>
      <c r="W21" s="6"/>
      <c r="X21" s="6"/>
      <c r="Y21" s="6"/>
    </row>
    <row r="22" spans="2:25" s="48" customFormat="1" ht="22.9" customHeight="1">
      <c r="B22" s="209" t="s">
        <v>23</v>
      </c>
      <c r="C22" s="155"/>
      <c r="D22" s="156"/>
      <c r="E22" s="85">
        <f>E16</f>
        <v>0</v>
      </c>
      <c r="F22" s="49"/>
      <c r="G22" s="82">
        <f>SUM(G16:G21)</f>
        <v>0</v>
      </c>
      <c r="H22" s="96"/>
      <c r="I22" s="93">
        <f>SUM(I16:I21)</f>
        <v>0</v>
      </c>
      <c r="J22" s="93" t="e">
        <f>SUM(J16:J21)</f>
        <v>#DIV/0!</v>
      </c>
      <c r="K22" s="82">
        <f>SUM(K16:K21)</f>
        <v>0</v>
      </c>
      <c r="L22" s="96"/>
      <c r="M22" s="96"/>
      <c r="N22" s="93">
        <f>SUM(N16:N21)</f>
        <v>0</v>
      </c>
      <c r="O22" s="93">
        <f>SUM(O16:O21)</f>
        <v>0</v>
      </c>
      <c r="P22" s="93">
        <f t="shared" ref="P22" si="8">SUM(P16:P20)</f>
        <v>0</v>
      </c>
      <c r="Q22" s="101" t="e">
        <f>SUM(Q16:Q21)</f>
        <v>#DIV/0!</v>
      </c>
      <c r="R22" s="101" t="e">
        <f t="shared" ref="R22" si="9">SUM(R16:R21)</f>
        <v>#DIV/0!</v>
      </c>
      <c r="S22" s="101">
        <f>SUM(S16:S21)</f>
        <v>0</v>
      </c>
      <c r="T22" s="86">
        <f>ROUNDDOWN(ROUND(E22-S22,10),2)</f>
        <v>0</v>
      </c>
      <c r="U22" s="6"/>
      <c r="V22" s="6"/>
      <c r="W22" s="6"/>
      <c r="X22" s="6"/>
      <c r="Y22" s="6"/>
    </row>
    <row r="23" spans="2:25" s="48" customFormat="1" ht="27.75" customHeight="1">
      <c r="B23" s="50"/>
      <c r="C23" s="51"/>
      <c r="D23" s="51"/>
      <c r="E23" s="52"/>
      <c r="F23" s="53"/>
      <c r="G23" s="157" t="str">
        <f>IF(T22=0,"-",IF(T22&lt;0,"*โรงเรียนใช้งบประมาณที่ได้รับจาก สช. ช่วงเปิดภาคเรียน 1/68 ครบแล้ว ดังนั้น โรงเรียนจึงต้องสนับสนุนค่าใช้จ่ายเป็นค่าอาหารเสริม(นม) เพิ่มเติม จำนวน "&amp;T22-T22*2&amp;" บาท","*จำนวนเงินที่นำไปสมทบในเปิดภาคเรียนที่ 2/68 จำนวน "&amp;T22&amp;" บาท"))</f>
        <v>-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9"/>
      <c r="U23" s="6"/>
      <c r="V23" s="6"/>
      <c r="W23" s="6"/>
      <c r="X23" s="6"/>
      <c r="Y23" s="6"/>
    </row>
    <row r="24" spans="2:25" s="48" customFormat="1" ht="28.5" customHeight="1">
      <c r="B24" s="160" t="s">
        <v>36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6"/>
      <c r="V24" s="6"/>
      <c r="W24" s="6"/>
      <c r="X24" s="6"/>
      <c r="Y24" s="6"/>
    </row>
    <row r="25" spans="2:25" s="48" customFormat="1" ht="60.75" customHeight="1">
      <c r="B25" s="161" t="s">
        <v>5</v>
      </c>
      <c r="C25" s="161"/>
      <c r="D25" s="29" t="s">
        <v>9</v>
      </c>
      <c r="E25" s="54" t="s">
        <v>10</v>
      </c>
      <c r="F25" s="54" t="s">
        <v>56</v>
      </c>
      <c r="G25" s="31"/>
      <c r="H25" s="31"/>
      <c r="I25" s="94"/>
      <c r="J25" s="29"/>
      <c r="K25" s="30" t="s">
        <v>22</v>
      </c>
      <c r="L25" s="31" t="s">
        <v>19</v>
      </c>
      <c r="M25" s="32" t="s">
        <v>41</v>
      </c>
      <c r="N25" s="33" t="s">
        <v>64</v>
      </c>
      <c r="O25" s="34" t="s">
        <v>39</v>
      </c>
      <c r="P25" s="34" t="s">
        <v>38</v>
      </c>
      <c r="Q25" s="54" t="s">
        <v>21</v>
      </c>
      <c r="R25" s="54" t="s">
        <v>14</v>
      </c>
      <c r="S25" s="54" t="s">
        <v>43</v>
      </c>
      <c r="T25" s="54" t="s">
        <v>37</v>
      </c>
      <c r="U25" s="6"/>
      <c r="V25" s="6"/>
      <c r="W25" s="6"/>
      <c r="X25" s="6"/>
      <c r="Y25" s="6"/>
    </row>
    <row r="26" spans="2:25" s="48" customFormat="1" ht="24.75" customHeight="1">
      <c r="B26" s="164" t="s">
        <v>44</v>
      </c>
      <c r="C26" s="165"/>
      <c r="D26" s="87">
        <f>D16</f>
        <v>0</v>
      </c>
      <c r="E26" s="83">
        <f>D26*257.7</f>
        <v>0</v>
      </c>
      <c r="F26" s="38">
        <v>1</v>
      </c>
      <c r="G26" s="121"/>
      <c r="H26" s="122"/>
      <c r="I26" s="133"/>
      <c r="J26" s="134"/>
      <c r="K26" s="41"/>
      <c r="L26" s="143">
        <v>8.59</v>
      </c>
      <c r="M26" s="143">
        <v>8.59</v>
      </c>
      <c r="N26" s="1">
        <f>K26*L26</f>
        <v>0</v>
      </c>
      <c r="O26" s="1">
        <f t="shared" ref="O26:O30" si="10">M26*K26</f>
        <v>0</v>
      </c>
      <c r="P26" s="1">
        <f>N26-O26</f>
        <v>0</v>
      </c>
      <c r="Q26" s="103" t="e">
        <f>K26/D$16</f>
        <v>#DIV/0!</v>
      </c>
      <c r="R26" s="84" t="e">
        <f>J26+Q26</f>
        <v>#DIV/0!</v>
      </c>
      <c r="S26" s="84">
        <f>I26+N26</f>
        <v>0</v>
      </c>
      <c r="T26" s="132"/>
      <c r="U26" s="6"/>
      <c r="V26" s="81"/>
      <c r="W26" s="6"/>
      <c r="X26" s="6"/>
      <c r="Y26" s="6"/>
    </row>
    <row r="27" spans="2:25" s="48" customFormat="1" ht="24.75" customHeight="1">
      <c r="B27" s="207"/>
      <c r="C27" s="208"/>
      <c r="D27" s="59"/>
      <c r="E27" s="60"/>
      <c r="F27" s="38">
        <v>2</v>
      </c>
      <c r="G27" s="123"/>
      <c r="H27" s="122"/>
      <c r="I27" s="133"/>
      <c r="J27" s="135"/>
      <c r="K27" s="41"/>
      <c r="L27" s="143">
        <v>8.59</v>
      </c>
      <c r="M27" s="143">
        <v>8.59</v>
      </c>
      <c r="N27" s="1">
        <f>K27*L27</f>
        <v>0</v>
      </c>
      <c r="O27" s="1">
        <f t="shared" si="10"/>
        <v>0</v>
      </c>
      <c r="P27" s="1">
        <f t="shared" ref="P27:P30" si="11">N27-O27</f>
        <v>0</v>
      </c>
      <c r="Q27" s="104" t="e">
        <f>K27/D$16</f>
        <v>#DIV/0!</v>
      </c>
      <c r="R27" s="84" t="e">
        <f>J27+Q27</f>
        <v>#DIV/0!</v>
      </c>
      <c r="S27" s="84">
        <f>I27+N27</f>
        <v>0</v>
      </c>
      <c r="T27" s="40"/>
      <c r="U27" s="6"/>
      <c r="V27" s="6"/>
      <c r="W27" s="6"/>
      <c r="X27" s="6"/>
      <c r="Y27" s="6"/>
    </row>
    <row r="28" spans="2:25" s="48" customFormat="1" ht="24.75" customHeight="1">
      <c r="B28" s="166"/>
      <c r="C28" s="167"/>
      <c r="D28" s="45"/>
      <c r="E28" s="40"/>
      <c r="F28" s="46">
        <v>3</v>
      </c>
      <c r="G28" s="124"/>
      <c r="H28" s="125"/>
      <c r="I28" s="133"/>
      <c r="J28" s="135"/>
      <c r="K28" s="41"/>
      <c r="L28" s="143">
        <v>8.59</v>
      </c>
      <c r="M28" s="143">
        <v>8.59</v>
      </c>
      <c r="N28" s="1">
        <f>K28*L28</f>
        <v>0</v>
      </c>
      <c r="O28" s="1">
        <f t="shared" si="10"/>
        <v>0</v>
      </c>
      <c r="P28" s="1">
        <f t="shared" si="11"/>
        <v>0</v>
      </c>
      <c r="Q28" s="104" t="e">
        <f>K28/D$16</f>
        <v>#DIV/0!</v>
      </c>
      <c r="R28" s="84" t="e">
        <f>J28+Q28</f>
        <v>#DIV/0!</v>
      </c>
      <c r="S28" s="84">
        <f>I28+N28</f>
        <v>0</v>
      </c>
      <c r="T28" s="40"/>
      <c r="U28" s="6"/>
      <c r="V28" s="6"/>
      <c r="W28" s="6"/>
      <c r="X28" s="6"/>
      <c r="Y28" s="6"/>
    </row>
    <row r="29" spans="2:25" s="48" customFormat="1" ht="24.75" customHeight="1">
      <c r="B29" s="43"/>
      <c r="C29" s="44"/>
      <c r="D29" s="45"/>
      <c r="E29" s="40"/>
      <c r="F29" s="46">
        <v>4</v>
      </c>
      <c r="G29" s="124"/>
      <c r="H29" s="125"/>
      <c r="I29" s="133"/>
      <c r="J29" s="135"/>
      <c r="K29" s="41"/>
      <c r="L29" s="143">
        <v>8.59</v>
      </c>
      <c r="M29" s="143">
        <v>8.59</v>
      </c>
      <c r="N29" s="1">
        <f>K29*L29</f>
        <v>0</v>
      </c>
      <c r="O29" s="1">
        <f t="shared" si="10"/>
        <v>0</v>
      </c>
      <c r="P29" s="1">
        <f t="shared" si="11"/>
        <v>0</v>
      </c>
      <c r="Q29" s="104" t="e">
        <f>K29/D$16</f>
        <v>#DIV/0!</v>
      </c>
      <c r="R29" s="84" t="e">
        <f>J29+Q29</f>
        <v>#DIV/0!</v>
      </c>
      <c r="S29" s="84">
        <f>I29+N29</f>
        <v>0</v>
      </c>
      <c r="T29" s="40"/>
      <c r="U29" s="6"/>
      <c r="V29" s="6"/>
      <c r="W29" s="6"/>
      <c r="X29" s="6"/>
      <c r="Y29" s="6"/>
    </row>
    <row r="30" spans="2:25" s="48" customFormat="1" ht="24.75" customHeight="1">
      <c r="B30" s="61"/>
      <c r="C30" s="62"/>
      <c r="D30" s="45"/>
      <c r="E30" s="40"/>
      <c r="F30" s="46">
        <v>5</v>
      </c>
      <c r="G30" s="124"/>
      <c r="H30" s="125"/>
      <c r="I30" s="133"/>
      <c r="J30" s="135"/>
      <c r="K30" s="41"/>
      <c r="L30" s="143">
        <v>8.59</v>
      </c>
      <c r="M30" s="143">
        <v>8.59</v>
      </c>
      <c r="N30" s="1">
        <f t="shared" si="7"/>
        <v>0</v>
      </c>
      <c r="O30" s="1">
        <f t="shared" si="10"/>
        <v>0</v>
      </c>
      <c r="P30" s="1">
        <f t="shared" si="11"/>
        <v>0</v>
      </c>
      <c r="Q30" s="104" t="e">
        <f>K30/D$16</f>
        <v>#DIV/0!</v>
      </c>
      <c r="R30" s="84" t="e">
        <f>J30+Q30</f>
        <v>#DIV/0!</v>
      </c>
      <c r="S30" s="84">
        <f>I30+N30</f>
        <v>0</v>
      </c>
      <c r="T30" s="40"/>
      <c r="U30" s="6"/>
      <c r="V30" s="6"/>
      <c r="W30" s="6"/>
      <c r="X30" s="6"/>
      <c r="Y30" s="6"/>
    </row>
    <row r="31" spans="2:25" s="48" customFormat="1">
      <c r="B31" s="210" t="s">
        <v>23</v>
      </c>
      <c r="C31" s="211"/>
      <c r="D31" s="212"/>
      <c r="E31" s="99">
        <f>E26</f>
        <v>0</v>
      </c>
      <c r="F31" s="63"/>
      <c r="G31" s="64"/>
      <c r="H31" s="64"/>
      <c r="I31" s="64"/>
      <c r="J31" s="64"/>
      <c r="K31" s="91">
        <f t="shared" ref="K31:S31" si="12">SUM(K26:K30)</f>
        <v>0</v>
      </c>
      <c r="L31" s="64"/>
      <c r="M31" s="64"/>
      <c r="N31" s="102">
        <f>SUM(N26:N30)</f>
        <v>0</v>
      </c>
      <c r="O31" s="102">
        <f t="shared" si="12"/>
        <v>0</v>
      </c>
      <c r="P31" s="102">
        <f t="shared" si="12"/>
        <v>0</v>
      </c>
      <c r="Q31" s="102" t="e">
        <f t="shared" si="12"/>
        <v>#DIV/0!</v>
      </c>
      <c r="R31" s="102" t="e">
        <f t="shared" si="12"/>
        <v>#DIV/0!</v>
      </c>
      <c r="S31" s="102">
        <f t="shared" si="12"/>
        <v>0</v>
      </c>
      <c r="T31" s="92">
        <f>ROUNDDOWN(ROUND(E31-S31, 10),2)</f>
        <v>0</v>
      </c>
      <c r="U31" s="6"/>
      <c r="V31" s="6"/>
      <c r="W31" s="15"/>
      <c r="X31" s="66"/>
      <c r="Y31" s="6"/>
    </row>
    <row r="32" spans="2:25" s="48" customFormat="1" ht="25.5" customHeight="1">
      <c r="B32" s="216" t="s">
        <v>52</v>
      </c>
      <c r="C32" s="216"/>
      <c r="D32" s="216"/>
      <c r="E32" s="100">
        <f>E22+E31</f>
        <v>0</v>
      </c>
      <c r="F32" s="68"/>
      <c r="G32" s="173" t="str">
        <f>IF(T31=0,"-",IF(T31&lt;0,"*โรงเรียนใช้งบประมาณที่ได้รับจาก สช. ช่วงปิดภาคเรียน 1/68 ครบแล้ว ดังนั้น โรงเรียนจึงต้องสนับสนุนค่าใช้จ่ายเป็นค่าอาหารเสริม(นม) เพิ่มเติม จำนวน "&amp;T31-T31*2&amp;" บาท","*จำนวนเงินที่นำไปสมทบในปิดภาคเรียนที่ 2/68 จำนวน "&amp;T31&amp;" บาท"))</f>
        <v>-</v>
      </c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5"/>
      <c r="U32" s="6"/>
      <c r="V32" s="6"/>
      <c r="W32" s="6"/>
      <c r="X32" s="6"/>
      <c r="Y32" s="6"/>
    </row>
    <row r="33" spans="2:25" s="48" customFormat="1" ht="24.75" customHeight="1">
      <c r="B33" s="97" t="s">
        <v>24</v>
      </c>
      <c r="C33" s="73"/>
      <c r="D33" s="98"/>
      <c r="E33" s="71" t="s">
        <v>25</v>
      </c>
      <c r="F33" s="68"/>
      <c r="G33" s="149" t="s">
        <v>34</v>
      </c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1"/>
      <c r="U33" s="6"/>
      <c r="V33" s="6"/>
      <c r="W33" s="6"/>
      <c r="X33" s="6"/>
      <c r="Y33" s="6"/>
    </row>
    <row r="34" spans="2:25" s="48" customFormat="1" ht="24.75" customHeight="1">
      <c r="B34" s="69" t="s">
        <v>26</v>
      </c>
      <c r="C34" s="68"/>
      <c r="D34" s="70"/>
      <c r="E34" s="71" t="s">
        <v>25</v>
      </c>
      <c r="F34" s="68"/>
      <c r="G34" s="72"/>
      <c r="H34" s="73"/>
      <c r="I34" s="73"/>
      <c r="J34" s="74"/>
      <c r="K34" s="68"/>
      <c r="L34" s="73"/>
      <c r="M34" s="73"/>
      <c r="N34" s="73"/>
      <c r="O34" s="73"/>
      <c r="P34" s="73"/>
      <c r="Q34" s="74"/>
      <c r="R34" s="75"/>
      <c r="S34" s="74"/>
      <c r="T34" s="76"/>
      <c r="U34" s="6"/>
      <c r="V34" s="6"/>
      <c r="W34" s="6"/>
      <c r="X34" s="6"/>
      <c r="Y34" s="6"/>
    </row>
    <row r="35" spans="2:25" s="48" customFormat="1" ht="24.75" customHeight="1">
      <c r="B35" s="69" t="s">
        <v>27</v>
      </c>
      <c r="C35" s="68"/>
      <c r="D35" s="70"/>
      <c r="E35" s="71" t="s">
        <v>25</v>
      </c>
      <c r="F35" s="68"/>
      <c r="G35" s="72"/>
      <c r="H35" s="73"/>
      <c r="I35" s="73"/>
      <c r="J35" s="74"/>
      <c r="K35" s="68"/>
      <c r="L35" s="73"/>
      <c r="M35" s="73"/>
      <c r="N35" s="73"/>
      <c r="O35" s="73"/>
      <c r="P35" s="73"/>
      <c r="Q35" s="74"/>
      <c r="R35" s="75"/>
      <c r="S35" s="74"/>
      <c r="T35" s="76"/>
      <c r="U35" s="6"/>
      <c r="V35" s="6"/>
      <c r="W35" s="6"/>
      <c r="X35" s="6"/>
      <c r="Y35" s="6"/>
    </row>
    <row r="36" spans="2:25" s="48" customFormat="1" ht="24.75" customHeight="1">
      <c r="B36" s="69" t="s">
        <v>28</v>
      </c>
      <c r="C36" s="68"/>
      <c r="D36" s="70"/>
      <c r="E36" s="71" t="s">
        <v>25</v>
      </c>
      <c r="F36" s="68"/>
      <c r="G36" s="72"/>
      <c r="H36" s="73"/>
      <c r="I36" s="73"/>
      <c r="J36" s="74"/>
      <c r="K36" s="68"/>
      <c r="L36" s="73"/>
      <c r="M36" s="73"/>
      <c r="N36" s="73"/>
      <c r="O36" s="73"/>
      <c r="P36" s="73"/>
      <c r="Q36" s="74"/>
      <c r="R36" s="75"/>
      <c r="S36" s="74"/>
      <c r="T36" s="76"/>
      <c r="U36" s="6"/>
      <c r="V36" s="6"/>
      <c r="W36" s="6"/>
    </row>
    <row r="37" spans="2:25" s="48" customFormat="1">
      <c r="B37" s="77"/>
      <c r="C37" s="78"/>
      <c r="D37" s="79"/>
      <c r="E37" s="80"/>
      <c r="F37" s="79"/>
      <c r="G37" s="213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5"/>
      <c r="U37" s="6"/>
      <c r="V37" s="6"/>
      <c r="W37" s="6"/>
    </row>
    <row r="38" spans="2:25" s="48" customFormat="1">
      <c r="B38" s="6" t="s">
        <v>29</v>
      </c>
      <c r="C38" s="146" t="s">
        <v>61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6"/>
      <c r="V38" s="17"/>
      <c r="W38" s="6"/>
    </row>
    <row r="39" spans="2:25" s="48" customFormat="1">
      <c r="B39" s="6"/>
      <c r="C39" s="126" t="s">
        <v>60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6"/>
      <c r="V39" s="17"/>
      <c r="W39" s="6"/>
    </row>
    <row r="40" spans="2:25" ht="21.75" customHeight="1">
      <c r="B40" s="6"/>
      <c r="C40" s="6" t="s">
        <v>59</v>
      </c>
      <c r="E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81"/>
      <c r="S40" s="6"/>
      <c r="T40" s="6"/>
      <c r="V40" s="17"/>
    </row>
    <row r="41" spans="2:25">
      <c r="C41" s="146" t="s">
        <v>32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V41" s="17"/>
    </row>
    <row r="42" spans="2:25">
      <c r="C42" s="146" t="s">
        <v>33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</row>
    <row r="43" spans="2:25">
      <c r="C43" s="6" t="s">
        <v>57</v>
      </c>
      <c r="J43" s="6"/>
      <c r="K43" s="6"/>
      <c r="L43" s="6"/>
      <c r="M43" s="6"/>
      <c r="N43" s="6"/>
      <c r="O43" s="6"/>
      <c r="P43" s="6"/>
    </row>
    <row r="44" spans="2:25">
      <c r="J44" s="6"/>
      <c r="K44" s="6"/>
      <c r="L44" s="6"/>
      <c r="M44" s="6"/>
      <c r="N44" s="6"/>
      <c r="O44" s="6"/>
      <c r="P44" s="6"/>
    </row>
    <row r="45" spans="2:25">
      <c r="J45" s="6"/>
      <c r="K45" s="6"/>
      <c r="L45" s="6"/>
      <c r="M45" s="6"/>
      <c r="N45" s="6"/>
      <c r="O45" s="6"/>
      <c r="P45" s="6"/>
    </row>
    <row r="46" spans="2:2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81"/>
      <c r="S46" s="16"/>
      <c r="T46" s="16"/>
    </row>
  </sheetData>
  <sheetProtection algorithmName="SHA-512" hashValue="tjt0JXcFFEzwSchY5V1xm5Wu5y1567PP+d7cJk821S5BoNWgOj9GqqFxmOaBH9y6UVeObRJZrcgWVtVo7fehkw==" saltValue="McxzsTdR/MZk3IqhW0t3eg==" spinCount="100000" sheet="1" objects="1" scenarios="1"/>
  <mergeCells count="38">
    <mergeCell ref="C3:D3"/>
    <mergeCell ref="F3:G3"/>
    <mergeCell ref="C5:S5"/>
    <mergeCell ref="B6:T6"/>
    <mergeCell ref="B7:T7"/>
    <mergeCell ref="G12:J13"/>
    <mergeCell ref="K12:Q13"/>
    <mergeCell ref="R12:R14"/>
    <mergeCell ref="S12:S14"/>
    <mergeCell ref="B8:T8"/>
    <mergeCell ref="F9:O9"/>
    <mergeCell ref="B11:C14"/>
    <mergeCell ref="D11:E11"/>
    <mergeCell ref="F11:S11"/>
    <mergeCell ref="D12:D14"/>
    <mergeCell ref="E12:E14"/>
    <mergeCell ref="F12:F14"/>
    <mergeCell ref="B28:C28"/>
    <mergeCell ref="B25:C25"/>
    <mergeCell ref="B22:D22"/>
    <mergeCell ref="G23:T23"/>
    <mergeCell ref="C42:T42"/>
    <mergeCell ref="B31:D31"/>
    <mergeCell ref="G37:T37"/>
    <mergeCell ref="C38:T38"/>
    <mergeCell ref="C41:T41"/>
    <mergeCell ref="G33:T33"/>
    <mergeCell ref="G32:T32"/>
    <mergeCell ref="B32:D32"/>
    <mergeCell ref="B15:T15"/>
    <mergeCell ref="B24:T24"/>
    <mergeCell ref="B26:C26"/>
    <mergeCell ref="B27:C27"/>
    <mergeCell ref="B16:C16"/>
    <mergeCell ref="B17:C17"/>
    <mergeCell ref="B18:C18"/>
    <mergeCell ref="B19:C19"/>
    <mergeCell ref="B20:C20"/>
  </mergeCells>
  <conditionalFormatting sqref="O22">
    <cfRule type="cellIs" dxfId="2" priority="2" operator="greaterThan">
      <formula>$E$22</formula>
    </cfRule>
  </conditionalFormatting>
  <conditionalFormatting sqref="O31">
    <cfRule type="cellIs" dxfId="1" priority="1" operator="greaterThan">
      <formula>$E$31</formula>
    </cfRule>
  </conditionalFormatting>
  <printOptions horizontalCentered="1" verticalCentered="1"/>
  <pageMargins left="0.25" right="0.25" top="0.44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6CC7-2B3D-4780-B32D-2EA5C4BEB97B}">
  <sheetPr>
    <tabColor theme="3" tint="0.79998168889431442"/>
    <pageSetUpPr fitToPage="1"/>
  </sheetPr>
  <dimension ref="B1:Y46"/>
  <sheetViews>
    <sheetView showGridLines="0" zoomScale="70" zoomScaleNormal="70" zoomScaleSheetLayoutView="99" workbookViewId="0">
      <selection sqref="A1:XFD1048576"/>
    </sheetView>
  </sheetViews>
  <sheetFormatPr defaultColWidth="9" defaultRowHeight="21.75"/>
  <cols>
    <col min="1" max="1" width="9" style="6"/>
    <col min="2" max="2" width="11.42578125" style="16" customWidth="1"/>
    <col min="3" max="3" width="22.5703125" style="6" customWidth="1"/>
    <col min="4" max="4" width="15" style="6" customWidth="1"/>
    <col min="5" max="5" width="22.7109375" style="15" customWidth="1"/>
    <col min="6" max="6" width="10" style="6" customWidth="1"/>
    <col min="7" max="7" width="14.85546875" style="17" customWidth="1"/>
    <col min="8" max="8" width="16.140625" style="17" customWidth="1"/>
    <col min="9" max="9" width="17.140625" style="17" customWidth="1"/>
    <col min="10" max="10" width="14" style="15" customWidth="1"/>
    <col min="11" max="11" width="18.42578125" style="17" customWidth="1"/>
    <col min="12" max="13" width="16" style="17" customWidth="1"/>
    <col min="14" max="16" width="18.5703125" style="17" customWidth="1"/>
    <col min="17" max="17" width="15.5703125" style="15" customWidth="1"/>
    <col min="18" max="18" width="14.7109375" style="17" customWidth="1"/>
    <col min="19" max="19" width="17" style="15" customWidth="1"/>
    <col min="20" max="20" width="22.28515625" style="15" customWidth="1"/>
    <col min="21" max="21" width="14.28515625" style="48" customWidth="1"/>
    <col min="22" max="22" width="9" style="48" customWidth="1"/>
    <col min="23" max="23" width="12.42578125" style="7" hidden="1" customWidth="1"/>
    <col min="24" max="24" width="11.28515625" style="48" customWidth="1"/>
    <col min="25" max="25" width="9" style="48"/>
    <col min="26" max="16384" width="9" style="6"/>
  </cols>
  <sheetData>
    <row r="1" spans="2:25" ht="27">
      <c r="B1" s="110" t="s">
        <v>0</v>
      </c>
      <c r="C1" s="113"/>
      <c r="D1" s="113"/>
      <c r="E1" s="3"/>
      <c r="F1" s="4"/>
      <c r="G1" s="5"/>
      <c r="H1" s="5"/>
      <c r="I1" s="5"/>
      <c r="J1" s="3"/>
      <c r="K1" s="5"/>
      <c r="L1" s="5"/>
      <c r="M1" s="5"/>
      <c r="N1" s="5"/>
      <c r="O1" s="5"/>
      <c r="P1" s="5"/>
      <c r="Q1" s="3"/>
      <c r="R1" s="5"/>
      <c r="S1" s="3"/>
      <c r="T1" s="3"/>
    </row>
    <row r="2" spans="2:25" ht="6" customHeight="1">
      <c r="B2" s="114"/>
      <c r="C2" s="115"/>
      <c r="D2" s="115"/>
      <c r="E2" s="3"/>
      <c r="F2" s="4"/>
      <c r="G2" s="5"/>
      <c r="H2" s="5"/>
      <c r="I2" s="5"/>
      <c r="J2" s="3"/>
      <c r="K2" s="5"/>
      <c r="L2" s="5"/>
      <c r="M2" s="5"/>
      <c r="N2" s="5"/>
      <c r="O2" s="5"/>
      <c r="P2" s="5"/>
      <c r="Q2" s="3"/>
      <c r="R2" s="5"/>
      <c r="S2" s="3"/>
      <c r="T2" s="3"/>
    </row>
    <row r="3" spans="2:25" ht="25.5" customHeight="1">
      <c r="B3" s="112" t="s">
        <v>1</v>
      </c>
      <c r="C3" s="203">
        <v>2568</v>
      </c>
      <c r="D3" s="203"/>
      <c r="E3" s="9"/>
      <c r="F3" s="204"/>
      <c r="G3" s="204"/>
      <c r="H3" s="10"/>
      <c r="I3" s="10"/>
      <c r="J3" s="11"/>
      <c r="K3" s="12"/>
      <c r="L3" s="12"/>
      <c r="M3" s="12"/>
      <c r="N3" s="12"/>
      <c r="O3" s="12"/>
      <c r="P3" s="12"/>
      <c r="Q3" s="9"/>
      <c r="R3" s="13"/>
      <c r="S3" s="14"/>
    </row>
    <row r="4" spans="2:25" ht="6" customHeight="1"/>
    <row r="5" spans="2:25" ht="24">
      <c r="B5" s="18"/>
      <c r="C5" s="205" t="s">
        <v>2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19" t="s">
        <v>3</v>
      </c>
    </row>
    <row r="6" spans="2:25" ht="24">
      <c r="B6" s="205" t="s">
        <v>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</row>
    <row r="7" spans="2:25" ht="24">
      <c r="B7" s="219" t="str">
        <f>"ภาคเรียนที่ 2 ปีการศึกษา  "&amp;C3</f>
        <v>ภาคเรียนที่ 2 ปีการศึกษา  2568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2:25" ht="24">
      <c r="B8" s="202" t="s">
        <v>45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W8" s="141">
        <f>'พื้นที่ทั่วไป เทอม 1-68'!T22</f>
        <v>0</v>
      </c>
    </row>
    <row r="9" spans="2:25" ht="24">
      <c r="B9" s="20"/>
      <c r="C9" s="20"/>
      <c r="D9" s="21"/>
      <c r="E9" s="21"/>
      <c r="F9" s="176" t="s">
        <v>46</v>
      </c>
      <c r="G9" s="176"/>
      <c r="H9" s="176"/>
      <c r="I9" s="176"/>
      <c r="J9" s="176"/>
      <c r="K9" s="176"/>
      <c r="L9" s="176"/>
      <c r="M9" s="176"/>
      <c r="N9" s="176"/>
      <c r="O9" s="176"/>
      <c r="P9" s="21"/>
      <c r="Q9" s="20"/>
      <c r="R9" s="22"/>
      <c r="S9" s="20"/>
      <c r="T9" s="20"/>
    </row>
    <row r="10" spans="2:25" ht="15.75" customHeight="1"/>
    <row r="11" spans="2:25" s="24" customFormat="1">
      <c r="B11" s="177" t="s">
        <v>5</v>
      </c>
      <c r="C11" s="178"/>
      <c r="D11" s="183" t="s">
        <v>6</v>
      </c>
      <c r="E11" s="184"/>
      <c r="F11" s="183" t="s">
        <v>7</v>
      </c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5"/>
      <c r="T11" s="23" t="s">
        <v>8</v>
      </c>
      <c r="U11" s="137"/>
      <c r="V11" s="137"/>
      <c r="W11" s="25"/>
      <c r="X11" s="137"/>
      <c r="Y11" s="137"/>
    </row>
    <row r="12" spans="2:25" s="24" customFormat="1" ht="18.75" customHeight="1">
      <c r="B12" s="179"/>
      <c r="C12" s="180"/>
      <c r="D12" s="186" t="s">
        <v>9</v>
      </c>
      <c r="E12" s="189" t="s">
        <v>10</v>
      </c>
      <c r="F12" s="186" t="s">
        <v>11</v>
      </c>
      <c r="G12" s="192" t="s">
        <v>12</v>
      </c>
      <c r="H12" s="193"/>
      <c r="I12" s="193"/>
      <c r="J12" s="193"/>
      <c r="K12" s="192" t="s">
        <v>13</v>
      </c>
      <c r="L12" s="193"/>
      <c r="M12" s="193"/>
      <c r="N12" s="193"/>
      <c r="O12" s="193"/>
      <c r="P12" s="193"/>
      <c r="Q12" s="193"/>
      <c r="R12" s="198" t="s">
        <v>14</v>
      </c>
      <c r="S12" s="189" t="s">
        <v>15</v>
      </c>
      <c r="T12" s="26" t="s">
        <v>16</v>
      </c>
      <c r="U12" s="137"/>
      <c r="V12" s="137"/>
      <c r="W12" s="25"/>
      <c r="X12" s="137"/>
      <c r="Y12" s="137"/>
    </row>
    <row r="13" spans="2:25" s="24" customFormat="1" ht="17.25" customHeight="1">
      <c r="B13" s="179"/>
      <c r="C13" s="180"/>
      <c r="D13" s="187"/>
      <c r="E13" s="190"/>
      <c r="F13" s="187"/>
      <c r="G13" s="194"/>
      <c r="H13" s="195"/>
      <c r="I13" s="195"/>
      <c r="J13" s="195"/>
      <c r="K13" s="196"/>
      <c r="L13" s="197"/>
      <c r="M13" s="197"/>
      <c r="N13" s="197"/>
      <c r="O13" s="197"/>
      <c r="P13" s="197"/>
      <c r="Q13" s="197"/>
      <c r="R13" s="199"/>
      <c r="S13" s="190"/>
      <c r="T13" s="26" t="s">
        <v>17</v>
      </c>
      <c r="U13" s="137"/>
      <c r="V13" s="137"/>
      <c r="W13" s="25"/>
      <c r="X13" s="137"/>
      <c r="Y13" s="137"/>
    </row>
    <row r="14" spans="2:25" s="24" customFormat="1" ht="59.25" customHeight="1">
      <c r="B14" s="181"/>
      <c r="C14" s="182"/>
      <c r="D14" s="188"/>
      <c r="E14" s="191"/>
      <c r="F14" s="188"/>
      <c r="G14" s="27" t="s">
        <v>49</v>
      </c>
      <c r="H14" s="27" t="s">
        <v>50</v>
      </c>
      <c r="I14" s="28" t="s">
        <v>51</v>
      </c>
      <c r="J14" s="29" t="s">
        <v>21</v>
      </c>
      <c r="K14" s="30" t="s">
        <v>22</v>
      </c>
      <c r="L14" s="31" t="s">
        <v>19</v>
      </c>
      <c r="M14" s="32" t="s">
        <v>40</v>
      </c>
      <c r="N14" s="33" t="s">
        <v>64</v>
      </c>
      <c r="O14" s="34" t="s">
        <v>39</v>
      </c>
      <c r="P14" s="34" t="s">
        <v>38</v>
      </c>
      <c r="Q14" s="29" t="s">
        <v>21</v>
      </c>
      <c r="R14" s="200"/>
      <c r="S14" s="191"/>
      <c r="T14" s="35"/>
      <c r="U14" s="138"/>
      <c r="V14" s="137"/>
      <c r="W14" s="25"/>
      <c r="X14" s="137"/>
      <c r="Y14" s="137"/>
    </row>
    <row r="15" spans="2:25" s="24" customFormat="1" ht="29.25" customHeight="1">
      <c r="B15" s="201" t="s">
        <v>53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138"/>
      <c r="V15" s="137"/>
      <c r="W15" s="25"/>
      <c r="X15" s="137"/>
      <c r="Y15" s="137"/>
    </row>
    <row r="16" spans="2:25" s="24" customFormat="1" ht="24.75" customHeight="1">
      <c r="B16" s="162" t="s">
        <v>47</v>
      </c>
      <c r="C16" s="163"/>
      <c r="D16" s="37"/>
      <c r="E16" s="111">
        <f>IF(W8&lt;=0,0,W8)</f>
        <v>0</v>
      </c>
      <c r="F16" s="38">
        <v>1</v>
      </c>
      <c r="G16" s="39"/>
      <c r="H16" s="143">
        <v>7.35</v>
      </c>
      <c r="I16" s="84">
        <f t="shared" ref="I16:I21" si="0">G16*H16</f>
        <v>0</v>
      </c>
      <c r="J16" s="136" t="e">
        <f>G16/D$17</f>
        <v>#DIV/0!</v>
      </c>
      <c r="K16" s="41"/>
      <c r="L16" s="143">
        <v>8.59</v>
      </c>
      <c r="M16" s="143">
        <v>7.35</v>
      </c>
      <c r="N16" s="1">
        <f>K16*L16</f>
        <v>0</v>
      </c>
      <c r="O16" s="1">
        <f>M16*K16</f>
        <v>0</v>
      </c>
      <c r="P16" s="1">
        <f>N16-O16</f>
        <v>0</v>
      </c>
      <c r="Q16" s="109" t="e">
        <f>K16/D$17</f>
        <v>#DIV/0!</v>
      </c>
      <c r="R16" s="84" t="e">
        <f t="shared" ref="R16:R21" si="1">J16+Q16</f>
        <v>#DIV/0!</v>
      </c>
      <c r="S16" s="84">
        <f>I16+O16</f>
        <v>0</v>
      </c>
      <c r="T16" s="132"/>
      <c r="U16" s="138"/>
      <c r="V16" s="137"/>
      <c r="W16" s="25"/>
      <c r="X16" s="137"/>
      <c r="Y16" s="137"/>
    </row>
    <row r="17" spans="2:25" s="24" customFormat="1" ht="24" customHeight="1">
      <c r="B17" s="164" t="s">
        <v>55</v>
      </c>
      <c r="C17" s="165"/>
      <c r="D17" s="42"/>
      <c r="E17" s="83">
        <f>D17*735</f>
        <v>0</v>
      </c>
      <c r="F17" s="38">
        <v>2</v>
      </c>
      <c r="G17" s="39"/>
      <c r="H17" s="143">
        <v>7.35</v>
      </c>
      <c r="I17" s="84">
        <f t="shared" si="0"/>
        <v>0</v>
      </c>
      <c r="J17" s="136" t="e">
        <f t="shared" ref="J17:J21" si="2">G17/D$17</f>
        <v>#DIV/0!</v>
      </c>
      <c r="K17" s="41"/>
      <c r="L17" s="143">
        <v>8.59</v>
      </c>
      <c r="M17" s="143">
        <v>7.35</v>
      </c>
      <c r="N17" s="1">
        <f>K17*L17</f>
        <v>0</v>
      </c>
      <c r="O17" s="1">
        <f t="shared" ref="O17:O21" si="3">M17*K17</f>
        <v>0</v>
      </c>
      <c r="P17" s="1">
        <f t="shared" ref="P17:P21" si="4">N17-O17</f>
        <v>0</v>
      </c>
      <c r="Q17" s="109" t="e">
        <f t="shared" ref="Q17:Q21" si="5">K17/D$17</f>
        <v>#DIV/0!</v>
      </c>
      <c r="R17" s="84" t="e">
        <f t="shared" si="1"/>
        <v>#DIV/0!</v>
      </c>
      <c r="S17" s="84">
        <f t="shared" ref="S17:S21" si="6">I17+O17</f>
        <v>0</v>
      </c>
      <c r="T17" s="40"/>
      <c r="U17" s="138"/>
      <c r="V17" s="137"/>
      <c r="W17" s="25"/>
      <c r="X17" s="137"/>
      <c r="Y17" s="137"/>
    </row>
    <row r="18" spans="2:25" s="48" customFormat="1" ht="24.4" customHeight="1">
      <c r="B18" s="166"/>
      <c r="C18" s="167"/>
      <c r="D18" s="45"/>
      <c r="E18" s="40"/>
      <c r="F18" s="46">
        <v>3</v>
      </c>
      <c r="G18" s="39"/>
      <c r="H18" s="143">
        <v>7.35</v>
      </c>
      <c r="I18" s="84">
        <f t="shared" si="0"/>
        <v>0</v>
      </c>
      <c r="J18" s="136" t="e">
        <f t="shared" si="2"/>
        <v>#DIV/0!</v>
      </c>
      <c r="K18" s="47"/>
      <c r="L18" s="143">
        <v>8.59</v>
      </c>
      <c r="M18" s="143">
        <v>7.35</v>
      </c>
      <c r="N18" s="1">
        <f>K18*L18</f>
        <v>0</v>
      </c>
      <c r="O18" s="1">
        <f t="shared" si="3"/>
        <v>0</v>
      </c>
      <c r="P18" s="1">
        <f t="shared" si="4"/>
        <v>0</v>
      </c>
      <c r="Q18" s="109" t="e">
        <f t="shared" si="5"/>
        <v>#DIV/0!</v>
      </c>
      <c r="R18" s="84" t="e">
        <f t="shared" si="1"/>
        <v>#DIV/0!</v>
      </c>
      <c r="S18" s="84">
        <f t="shared" si="6"/>
        <v>0</v>
      </c>
      <c r="T18" s="40"/>
      <c r="W18" s="7"/>
    </row>
    <row r="19" spans="2:25" s="48" customFormat="1" ht="22.9" customHeight="1">
      <c r="B19" s="152"/>
      <c r="C19" s="153"/>
      <c r="D19" s="45"/>
      <c r="E19" s="40"/>
      <c r="F19" s="46">
        <v>4</v>
      </c>
      <c r="G19" s="39"/>
      <c r="H19" s="143">
        <v>7.35</v>
      </c>
      <c r="I19" s="84">
        <f t="shared" si="0"/>
        <v>0</v>
      </c>
      <c r="J19" s="136" t="e">
        <f t="shared" si="2"/>
        <v>#DIV/0!</v>
      </c>
      <c r="K19" s="47"/>
      <c r="L19" s="143">
        <v>8.59</v>
      </c>
      <c r="M19" s="143">
        <v>7.35</v>
      </c>
      <c r="N19" s="1">
        <f t="shared" ref="N19:N21" si="7">K19*L19</f>
        <v>0</v>
      </c>
      <c r="O19" s="1">
        <f t="shared" si="3"/>
        <v>0</v>
      </c>
      <c r="P19" s="1">
        <f t="shared" si="4"/>
        <v>0</v>
      </c>
      <c r="Q19" s="109" t="e">
        <f t="shared" si="5"/>
        <v>#DIV/0!</v>
      </c>
      <c r="R19" s="84" t="e">
        <f t="shared" si="1"/>
        <v>#DIV/0!</v>
      </c>
      <c r="S19" s="84">
        <f t="shared" si="6"/>
        <v>0</v>
      </c>
      <c r="T19" s="40"/>
      <c r="W19" s="7"/>
    </row>
    <row r="20" spans="2:25" s="48" customFormat="1" ht="22.9" customHeight="1">
      <c r="B20" s="116"/>
      <c r="C20" s="129"/>
      <c r="D20" s="45"/>
      <c r="E20" s="40"/>
      <c r="F20" s="46">
        <v>5</v>
      </c>
      <c r="G20" s="39"/>
      <c r="H20" s="143">
        <v>7.35</v>
      </c>
      <c r="I20" s="84">
        <f t="shared" si="0"/>
        <v>0</v>
      </c>
      <c r="J20" s="136" t="e">
        <f t="shared" si="2"/>
        <v>#DIV/0!</v>
      </c>
      <c r="K20" s="47"/>
      <c r="L20" s="143">
        <v>8.59</v>
      </c>
      <c r="M20" s="143">
        <v>7.35</v>
      </c>
      <c r="N20" s="1">
        <f t="shared" si="7"/>
        <v>0</v>
      </c>
      <c r="O20" s="1">
        <f t="shared" si="3"/>
        <v>0</v>
      </c>
      <c r="P20" s="1">
        <f t="shared" si="4"/>
        <v>0</v>
      </c>
      <c r="Q20" s="109" t="e">
        <f t="shared" si="5"/>
        <v>#DIV/0!</v>
      </c>
      <c r="R20" s="84" t="e">
        <f t="shared" si="1"/>
        <v>#DIV/0!</v>
      </c>
      <c r="S20" s="84">
        <f t="shared" si="6"/>
        <v>0</v>
      </c>
      <c r="T20" s="40"/>
      <c r="W20" s="7"/>
    </row>
    <row r="21" spans="2:25" s="48" customFormat="1" ht="22.9" customHeight="1">
      <c r="B21" s="152"/>
      <c r="C21" s="153"/>
      <c r="D21" s="45"/>
      <c r="E21" s="40"/>
      <c r="F21" s="46">
        <v>6</v>
      </c>
      <c r="G21" s="39"/>
      <c r="H21" s="143">
        <v>7.35</v>
      </c>
      <c r="I21" s="84">
        <f t="shared" si="0"/>
        <v>0</v>
      </c>
      <c r="J21" s="136" t="e">
        <f t="shared" si="2"/>
        <v>#DIV/0!</v>
      </c>
      <c r="K21" s="47"/>
      <c r="L21" s="143">
        <v>8.59</v>
      </c>
      <c r="M21" s="143">
        <v>7.35</v>
      </c>
      <c r="N21" s="1">
        <f t="shared" si="7"/>
        <v>0</v>
      </c>
      <c r="O21" s="1">
        <f t="shared" si="3"/>
        <v>0</v>
      </c>
      <c r="P21" s="1">
        <f t="shared" si="4"/>
        <v>0</v>
      </c>
      <c r="Q21" s="109" t="e">
        <f t="shared" si="5"/>
        <v>#DIV/0!</v>
      </c>
      <c r="R21" s="84" t="e">
        <f t="shared" si="1"/>
        <v>#DIV/0!</v>
      </c>
      <c r="S21" s="84">
        <f t="shared" si="6"/>
        <v>0</v>
      </c>
      <c r="T21" s="40"/>
      <c r="W21" s="7"/>
    </row>
    <row r="22" spans="2:25" s="48" customFormat="1" ht="22.9" customHeight="1">
      <c r="B22" s="154" t="s">
        <v>23</v>
      </c>
      <c r="C22" s="155"/>
      <c r="D22" s="156"/>
      <c r="E22" s="85">
        <f>E16+E17</f>
        <v>0</v>
      </c>
      <c r="F22" s="49"/>
      <c r="G22" s="82">
        <f>SUM(G16:G21)</f>
        <v>0</v>
      </c>
      <c r="H22" s="82"/>
      <c r="I22" s="82">
        <f t="shared" ref="I22:K22" si="8">SUM(I16:I21)</f>
        <v>0</v>
      </c>
      <c r="J22" s="82" t="e">
        <f t="shared" si="8"/>
        <v>#DIV/0!</v>
      </c>
      <c r="K22" s="82">
        <f t="shared" si="8"/>
        <v>0</v>
      </c>
      <c r="L22" s="96"/>
      <c r="M22" s="96"/>
      <c r="N22" s="93">
        <f t="shared" ref="N22:S22" si="9">SUM(N16:N21)</f>
        <v>0</v>
      </c>
      <c r="O22" s="93">
        <f t="shared" si="9"/>
        <v>0</v>
      </c>
      <c r="P22" s="93">
        <f t="shared" si="9"/>
        <v>0</v>
      </c>
      <c r="Q22" s="93" t="e">
        <f t="shared" si="9"/>
        <v>#DIV/0!</v>
      </c>
      <c r="R22" s="93" t="e">
        <f t="shared" si="9"/>
        <v>#DIV/0!</v>
      </c>
      <c r="S22" s="93">
        <f t="shared" si="9"/>
        <v>0</v>
      </c>
      <c r="T22" s="86">
        <f>ROUNDDOWN(ROUND(E22-S22,10),2)</f>
        <v>0</v>
      </c>
      <c r="W22" s="7"/>
    </row>
    <row r="23" spans="2:25" s="48" customFormat="1" ht="27.75" customHeight="1">
      <c r="B23" s="50"/>
      <c r="C23" s="51"/>
      <c r="D23" s="51"/>
      <c r="E23" s="52"/>
      <c r="F23" s="53"/>
      <c r="G23" s="157" t="str">
        <f>IF(T22=0,"-",IF(T22&lt;0,"*โรงเรียนใช้งบประมาณที่ได้รับจาก สช. ช่วงเปิดภาคเรียน 2/68 ครบแล้ว ดังนั้น โรงเรียนจึงต้องสนับสนุนค่าใช้จ่ายเป็นค่าอาหารเสริม(นม) เพิ่มเติม จำนวน "&amp;T22-T22*2&amp;" บาท","*จำนวนเงินที่ต้องส่งคืน สช. ภายในปีการศึกษา 2568 จำนวน "&amp;T22&amp;" บาท"))</f>
        <v>-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9"/>
      <c r="W23" s="7"/>
    </row>
    <row r="24" spans="2:25" s="48" customFormat="1" ht="28.5" customHeight="1">
      <c r="B24" s="160" t="s">
        <v>54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W24" s="141">
        <f>'พื้นที่ทั่วไป เทอม 1-68'!T31</f>
        <v>0</v>
      </c>
    </row>
    <row r="25" spans="2:25" s="48" customFormat="1" ht="60.75" customHeight="1">
      <c r="B25" s="161" t="s">
        <v>5</v>
      </c>
      <c r="C25" s="161"/>
      <c r="D25" s="54" t="s">
        <v>9</v>
      </c>
      <c r="E25" s="54" t="s">
        <v>10</v>
      </c>
      <c r="F25" s="55" t="s">
        <v>42</v>
      </c>
      <c r="G25" s="31"/>
      <c r="H25" s="31"/>
      <c r="I25" s="94"/>
      <c r="J25" s="29"/>
      <c r="K25" s="30" t="s">
        <v>22</v>
      </c>
      <c r="L25" s="31" t="s">
        <v>19</v>
      </c>
      <c r="M25" s="58" t="s">
        <v>41</v>
      </c>
      <c r="N25" s="33" t="s">
        <v>64</v>
      </c>
      <c r="O25" s="34" t="s">
        <v>39</v>
      </c>
      <c r="P25" s="34" t="s">
        <v>38</v>
      </c>
      <c r="Q25" s="29" t="s">
        <v>21</v>
      </c>
      <c r="R25" s="54" t="s">
        <v>14</v>
      </c>
      <c r="S25" s="54" t="s">
        <v>43</v>
      </c>
      <c r="T25" s="54" t="s">
        <v>37</v>
      </c>
      <c r="W25" s="7"/>
    </row>
    <row r="26" spans="2:25" s="48" customFormat="1" ht="24.75" customHeight="1">
      <c r="B26" s="162" t="s">
        <v>48</v>
      </c>
      <c r="C26" s="163"/>
      <c r="D26" s="37"/>
      <c r="E26" s="111">
        <f>IF(W24&lt;=0,0,W24)</f>
        <v>0</v>
      </c>
      <c r="F26" s="38">
        <v>1</v>
      </c>
      <c r="G26" s="121"/>
      <c r="H26" s="122"/>
      <c r="I26" s="133"/>
      <c r="J26" s="134"/>
      <c r="K26" s="41"/>
      <c r="L26" s="143">
        <v>8.59</v>
      </c>
      <c r="M26" s="143">
        <v>8.59</v>
      </c>
      <c r="N26" s="1">
        <f>K26*L26</f>
        <v>0</v>
      </c>
      <c r="O26" s="1">
        <f>M26*K26</f>
        <v>0</v>
      </c>
      <c r="P26" s="1">
        <f>N26-O26</f>
        <v>0</v>
      </c>
      <c r="Q26" s="107" t="e">
        <f>K26/D$17</f>
        <v>#DIV/0!</v>
      </c>
      <c r="R26" s="84" t="e">
        <f>J26+Q26</f>
        <v>#DIV/0!</v>
      </c>
      <c r="S26" s="84">
        <f>I26+O26</f>
        <v>0</v>
      </c>
      <c r="T26" s="132"/>
      <c r="W26" s="7"/>
    </row>
    <row r="27" spans="2:25" s="48" customFormat="1" ht="24.75" customHeight="1">
      <c r="B27" s="164" t="s">
        <v>55</v>
      </c>
      <c r="C27" s="165"/>
      <c r="D27" s="88">
        <f>D17</f>
        <v>0</v>
      </c>
      <c r="E27" s="89">
        <f>D27*257.7</f>
        <v>0</v>
      </c>
      <c r="F27" s="38">
        <v>2</v>
      </c>
      <c r="G27" s="123"/>
      <c r="H27" s="122"/>
      <c r="I27" s="133"/>
      <c r="J27" s="135"/>
      <c r="K27" s="41"/>
      <c r="L27" s="143">
        <v>8.59</v>
      </c>
      <c r="M27" s="143">
        <v>8.59</v>
      </c>
      <c r="N27" s="1">
        <f>K27*L27</f>
        <v>0</v>
      </c>
      <c r="O27" s="1">
        <f t="shared" ref="O27:O30" si="10">M27*K27</f>
        <v>0</v>
      </c>
      <c r="P27" s="1">
        <f t="shared" ref="P27:P30" si="11">N27-O27</f>
        <v>0</v>
      </c>
      <c r="Q27" s="108" t="e">
        <f t="shared" ref="Q27:Q30" si="12">K27/D$17</f>
        <v>#DIV/0!</v>
      </c>
      <c r="R27" s="84" t="e">
        <f>J27+Q27</f>
        <v>#DIV/0!</v>
      </c>
      <c r="S27" s="84">
        <f t="shared" ref="S27:S30" si="13">I27+O27</f>
        <v>0</v>
      </c>
      <c r="T27" s="40"/>
      <c r="W27" s="7"/>
    </row>
    <row r="28" spans="2:25" s="48" customFormat="1" ht="24.75" customHeight="1">
      <c r="B28" s="166"/>
      <c r="C28" s="167"/>
      <c r="D28" s="45"/>
      <c r="E28" s="40"/>
      <c r="F28" s="46">
        <v>3</v>
      </c>
      <c r="G28" s="124"/>
      <c r="H28" s="125"/>
      <c r="I28" s="133"/>
      <c r="J28" s="135"/>
      <c r="K28" s="47"/>
      <c r="L28" s="143">
        <v>8.59</v>
      </c>
      <c r="M28" s="143">
        <v>8.59</v>
      </c>
      <c r="N28" s="1">
        <f>K28*L28</f>
        <v>0</v>
      </c>
      <c r="O28" s="1">
        <f t="shared" si="10"/>
        <v>0</v>
      </c>
      <c r="P28" s="1">
        <f t="shared" si="11"/>
        <v>0</v>
      </c>
      <c r="Q28" s="108" t="e">
        <f t="shared" si="12"/>
        <v>#DIV/0!</v>
      </c>
      <c r="R28" s="84" t="e">
        <f>J28+Q28</f>
        <v>#DIV/0!</v>
      </c>
      <c r="S28" s="84">
        <f t="shared" si="13"/>
        <v>0</v>
      </c>
      <c r="T28" s="40"/>
      <c r="W28" s="7"/>
    </row>
    <row r="29" spans="2:25" s="48" customFormat="1" ht="24.75" customHeight="1">
      <c r="B29" s="43"/>
      <c r="C29" s="44"/>
      <c r="D29" s="45"/>
      <c r="E29" s="40"/>
      <c r="F29" s="46">
        <v>4</v>
      </c>
      <c r="G29" s="124"/>
      <c r="H29" s="125"/>
      <c r="I29" s="133"/>
      <c r="J29" s="135"/>
      <c r="K29" s="47"/>
      <c r="L29" s="143">
        <v>8.59</v>
      </c>
      <c r="M29" s="143">
        <v>8.59</v>
      </c>
      <c r="N29" s="1">
        <f>K29*L29</f>
        <v>0</v>
      </c>
      <c r="O29" s="1">
        <f t="shared" si="10"/>
        <v>0</v>
      </c>
      <c r="P29" s="1">
        <f t="shared" si="11"/>
        <v>0</v>
      </c>
      <c r="Q29" s="104" t="e">
        <f t="shared" si="12"/>
        <v>#DIV/0!</v>
      </c>
      <c r="R29" s="84" t="e">
        <f>J29+Q29</f>
        <v>#DIV/0!</v>
      </c>
      <c r="S29" s="84">
        <f t="shared" si="13"/>
        <v>0</v>
      </c>
      <c r="T29" s="40"/>
      <c r="W29" s="7"/>
    </row>
    <row r="30" spans="2:25" s="48" customFormat="1" ht="24.75" customHeight="1">
      <c r="B30" s="61"/>
      <c r="C30" s="62"/>
      <c r="D30" s="45"/>
      <c r="E30" s="40"/>
      <c r="F30" s="46">
        <v>5</v>
      </c>
      <c r="G30" s="124"/>
      <c r="H30" s="125"/>
      <c r="I30" s="133"/>
      <c r="J30" s="135"/>
      <c r="K30" s="47"/>
      <c r="L30" s="143">
        <v>8.59</v>
      </c>
      <c r="M30" s="143">
        <v>8.59</v>
      </c>
      <c r="N30" s="1">
        <f t="shared" ref="N30" si="14">K30*L30</f>
        <v>0</v>
      </c>
      <c r="O30" s="1">
        <f t="shared" si="10"/>
        <v>0</v>
      </c>
      <c r="P30" s="1">
        <f t="shared" si="11"/>
        <v>0</v>
      </c>
      <c r="Q30" s="109" t="e">
        <f t="shared" si="12"/>
        <v>#DIV/0!</v>
      </c>
      <c r="R30" s="84" t="e">
        <f>J30+Q30</f>
        <v>#DIV/0!</v>
      </c>
      <c r="S30" s="84">
        <f t="shared" si="13"/>
        <v>0</v>
      </c>
      <c r="T30" s="40"/>
      <c r="W30" s="7"/>
    </row>
    <row r="31" spans="2:25" s="48" customFormat="1">
      <c r="B31" s="168" t="s">
        <v>23</v>
      </c>
      <c r="C31" s="169"/>
      <c r="D31" s="170"/>
      <c r="E31" s="90">
        <f>E26+E27</f>
        <v>0</v>
      </c>
      <c r="F31" s="63"/>
      <c r="G31" s="64"/>
      <c r="H31" s="64"/>
      <c r="I31" s="64"/>
      <c r="J31" s="64"/>
      <c r="K31" s="91">
        <f>SUM(K26:K30)</f>
        <v>0</v>
      </c>
      <c r="L31" s="64"/>
      <c r="M31" s="64"/>
      <c r="N31" s="102">
        <f>SUM(N26:N30)</f>
        <v>0</v>
      </c>
      <c r="O31" s="102">
        <f t="shared" ref="O31:S31" si="15">SUM(O26:O30)</f>
        <v>0</v>
      </c>
      <c r="P31" s="102">
        <f t="shared" si="15"/>
        <v>0</v>
      </c>
      <c r="Q31" s="102" t="e">
        <f t="shared" si="15"/>
        <v>#DIV/0!</v>
      </c>
      <c r="R31" s="102" t="e">
        <f t="shared" si="15"/>
        <v>#DIV/0!</v>
      </c>
      <c r="S31" s="102">
        <f t="shared" si="15"/>
        <v>0</v>
      </c>
      <c r="T31" s="92">
        <f>ROUNDDOWN(ROUND(E31-S31, 10),2)</f>
        <v>0</v>
      </c>
      <c r="W31" s="65"/>
      <c r="X31" s="139"/>
    </row>
    <row r="32" spans="2:25" s="48" customFormat="1" ht="25.5" customHeight="1">
      <c r="B32" s="171"/>
      <c r="C32" s="172"/>
      <c r="D32" s="172"/>
      <c r="E32" s="67"/>
      <c r="F32" s="68"/>
      <c r="G32" s="173" t="str">
        <f>IF(T31=0,"-",IF(T31&lt;0,"*โรงเรียนใช้งบประมาณที่ได้รับจาก สช. ช่วงปิดภาคเรียน 2/68 ครบแล้ว ดังนั้น โรงเรียนจึงต้องสนับสนุนค่าใช้จ่ายเป็นค่าอาหารเสริม(นม) เพิ่มเติม จำนวน "&amp;T31-T31*2&amp;" บาท","*จำนวนเงินที่ต้องส่งคืน สช. ภายในปีการศึกษา 2568 จำนวน "&amp;T31&amp;" บาท"))</f>
        <v>-</v>
      </c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5"/>
      <c r="W32" s="7"/>
    </row>
    <row r="33" spans="2:23" s="48" customFormat="1" ht="24.75" customHeight="1">
      <c r="B33" s="69" t="s">
        <v>24</v>
      </c>
      <c r="C33" s="68"/>
      <c r="D33" s="70"/>
      <c r="E33" s="71" t="s">
        <v>25</v>
      </c>
      <c r="F33" s="68"/>
      <c r="G33" s="149" t="s">
        <v>34</v>
      </c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1"/>
      <c r="W33" s="7"/>
    </row>
    <row r="34" spans="2:23" s="48" customFormat="1" ht="24.75" customHeight="1">
      <c r="B34" s="69" t="s">
        <v>26</v>
      </c>
      <c r="C34" s="68"/>
      <c r="D34" s="70"/>
      <c r="E34" s="71" t="s">
        <v>25</v>
      </c>
      <c r="F34" s="68"/>
      <c r="G34" s="149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1"/>
      <c r="W34" s="7"/>
    </row>
    <row r="35" spans="2:23" s="48" customFormat="1" ht="24.75" customHeight="1">
      <c r="B35" s="69" t="s">
        <v>27</v>
      </c>
      <c r="C35" s="68"/>
      <c r="D35" s="70"/>
      <c r="E35" s="71" t="s">
        <v>25</v>
      </c>
      <c r="F35" s="68"/>
      <c r="G35" s="149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1"/>
      <c r="W35" s="7"/>
    </row>
    <row r="36" spans="2:23" s="48" customFormat="1" ht="24.75" customHeight="1">
      <c r="B36" s="69" t="s">
        <v>28</v>
      </c>
      <c r="C36" s="68"/>
      <c r="D36" s="70"/>
      <c r="E36" s="71" t="s">
        <v>25</v>
      </c>
      <c r="F36" s="68"/>
      <c r="G36" s="217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144"/>
      <c r="W36" s="7"/>
    </row>
    <row r="37" spans="2:23" s="48" customFormat="1" ht="29.45" customHeight="1" thickBot="1">
      <c r="B37" s="77"/>
      <c r="C37" s="78"/>
      <c r="D37" s="79"/>
      <c r="E37" s="80"/>
      <c r="F37" s="79"/>
      <c r="G37" s="147" t="s">
        <v>62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5">
        <f>T22+T31</f>
        <v>0</v>
      </c>
      <c r="U37" s="48" t="s">
        <v>63</v>
      </c>
      <c r="W37" s="7"/>
    </row>
    <row r="38" spans="2:23" s="48" customFormat="1" ht="22.5" thickTop="1">
      <c r="B38" s="6" t="s">
        <v>29</v>
      </c>
      <c r="C38" s="146" t="s">
        <v>58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V38" s="140"/>
      <c r="W38" s="7"/>
    </row>
    <row r="39" spans="2:23" ht="21.75" customHeight="1">
      <c r="B39" s="6"/>
      <c r="C39" s="6" t="s">
        <v>30</v>
      </c>
      <c r="E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81"/>
      <c r="S39" s="6"/>
      <c r="T39" s="6"/>
      <c r="V39" s="140"/>
    </row>
    <row r="40" spans="2:23" ht="21.75" customHeight="1">
      <c r="B40" s="6"/>
      <c r="C40" s="146" t="s">
        <v>31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V40" s="140"/>
    </row>
    <row r="41" spans="2:23">
      <c r="C41" s="146" t="s">
        <v>32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V41" s="140"/>
    </row>
    <row r="42" spans="2:23">
      <c r="C42" s="146" t="s">
        <v>33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</row>
    <row r="43" spans="2:23">
      <c r="C43" s="6" t="s">
        <v>57</v>
      </c>
      <c r="J43" s="6"/>
      <c r="K43" s="6"/>
      <c r="L43" s="6"/>
      <c r="M43" s="6"/>
      <c r="N43" s="6"/>
      <c r="O43" s="6"/>
      <c r="P43" s="6"/>
    </row>
    <row r="44" spans="2:23">
      <c r="J44" s="6"/>
      <c r="K44" s="6"/>
      <c r="L44" s="6"/>
      <c r="M44" s="6"/>
      <c r="N44" s="6"/>
      <c r="O44" s="6"/>
      <c r="P44" s="6"/>
    </row>
    <row r="45" spans="2:23">
      <c r="J45" s="6"/>
      <c r="K45" s="6"/>
      <c r="L45" s="6"/>
      <c r="M45" s="6"/>
      <c r="N45" s="6"/>
      <c r="O45" s="6"/>
      <c r="P45" s="6"/>
    </row>
    <row r="46" spans="2:23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81"/>
      <c r="S46" s="16"/>
      <c r="T46" s="16"/>
    </row>
  </sheetData>
  <sheetProtection algorithmName="SHA-512" hashValue="7lUVaNdKktMvEDQYAYiGXPC3NGSFvn94ubchpOGldobTPvH7k2UlwNbfgDEv34Dybykctc80CctSVoU1VEnHqw==" saltValue="jRJLSj6swSBh6K97PyxyeQ==" spinCount="100000" sheet="1" objects="1" scenarios="1"/>
  <mergeCells count="42">
    <mergeCell ref="B8:T8"/>
    <mergeCell ref="C3:D3"/>
    <mergeCell ref="F3:G3"/>
    <mergeCell ref="C5:S5"/>
    <mergeCell ref="B6:T6"/>
    <mergeCell ref="B7:T7"/>
    <mergeCell ref="F9:O9"/>
    <mergeCell ref="B11:C14"/>
    <mergeCell ref="D11:E11"/>
    <mergeCell ref="F11:S11"/>
    <mergeCell ref="D12:D14"/>
    <mergeCell ref="E12:E14"/>
    <mergeCell ref="F12:F14"/>
    <mergeCell ref="G12:J13"/>
    <mergeCell ref="K12:Q13"/>
    <mergeCell ref="R12:R14"/>
    <mergeCell ref="B26:C26"/>
    <mergeCell ref="S12:S14"/>
    <mergeCell ref="B15:T15"/>
    <mergeCell ref="B16:C16"/>
    <mergeCell ref="B17:C17"/>
    <mergeCell ref="B18:C18"/>
    <mergeCell ref="B19:C19"/>
    <mergeCell ref="B21:C21"/>
    <mergeCell ref="B22:D22"/>
    <mergeCell ref="G23:T23"/>
    <mergeCell ref="B24:T24"/>
    <mergeCell ref="B25:C25"/>
    <mergeCell ref="C38:T38"/>
    <mergeCell ref="C40:T40"/>
    <mergeCell ref="C41:T41"/>
    <mergeCell ref="C42:T42"/>
    <mergeCell ref="B27:C27"/>
    <mergeCell ref="B28:C28"/>
    <mergeCell ref="B31:D31"/>
    <mergeCell ref="G32:T32"/>
    <mergeCell ref="G34:T34"/>
    <mergeCell ref="B32:D32"/>
    <mergeCell ref="G35:T35"/>
    <mergeCell ref="G33:T33"/>
    <mergeCell ref="G36:S36"/>
    <mergeCell ref="G37:S37"/>
  </mergeCells>
  <conditionalFormatting sqref="O22">
    <cfRule type="cellIs" dxfId="0" priority="1" operator="greaterThan">
      <formula>$E$22</formula>
    </cfRule>
  </conditionalFormatting>
  <dataValidations count="1">
    <dataValidation type="custom" allowBlank="1" showInputMessage="1" showErrorMessage="1" sqref="O26:O30" xr:uid="{E77CCC6C-4A03-415A-80F9-E7B18E2F43C4}">
      <formula1>SUM($O$26:$O$30)&lt;=$E$31</formula1>
    </dataValidation>
  </dataValidations>
  <printOptions horizontalCentered="1" verticalCentered="1"/>
  <pageMargins left="0.23" right="0.36" top="0.19685039370078741" bottom="0.11811023622047245" header="0.31496062992125984" footer="0.23622047244094491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DA99-E691-42EB-923D-DFD460DB00E3}">
  <sheetPr>
    <tabColor theme="7" tint="0.39997558519241921"/>
    <pageSetUpPr fitToPage="1"/>
  </sheetPr>
  <dimension ref="B1:V46"/>
  <sheetViews>
    <sheetView showGridLines="0" tabSelected="1" zoomScale="70" zoomScaleNormal="70" zoomScaleSheetLayoutView="70" workbookViewId="0">
      <selection activeCell="I28" sqref="I28"/>
    </sheetView>
  </sheetViews>
  <sheetFormatPr defaultColWidth="9" defaultRowHeight="21.75"/>
  <cols>
    <col min="1" max="1" width="9" style="6"/>
    <col min="2" max="2" width="11.42578125" style="16" customWidth="1"/>
    <col min="3" max="3" width="21" style="6" customWidth="1"/>
    <col min="4" max="4" width="17.42578125" style="6" customWidth="1"/>
    <col min="5" max="5" width="22.140625" style="15" customWidth="1"/>
    <col min="6" max="6" width="10" style="6" customWidth="1"/>
    <col min="7" max="7" width="14.85546875" style="17" customWidth="1"/>
    <col min="8" max="8" width="16.140625" style="17" customWidth="1"/>
    <col min="9" max="9" width="17.140625" style="17" customWidth="1"/>
    <col min="10" max="10" width="14" style="15" customWidth="1"/>
    <col min="11" max="11" width="18.42578125" style="17" customWidth="1"/>
    <col min="12" max="12" width="16" style="17" customWidth="1"/>
    <col min="13" max="13" width="18.5703125" style="17" customWidth="1"/>
    <col min="14" max="14" width="15.5703125" style="15" customWidth="1"/>
    <col min="15" max="15" width="14.7109375" style="17" customWidth="1"/>
    <col min="16" max="16" width="17" style="15" customWidth="1"/>
    <col min="17" max="17" width="22.28515625" style="15" customWidth="1"/>
    <col min="18" max="18" width="14.28515625" style="6" customWidth="1"/>
    <col min="19" max="19" width="9" style="6" customWidth="1"/>
    <col min="20" max="20" width="12.42578125" style="6" bestFit="1" customWidth="1"/>
    <col min="21" max="21" width="11.28515625" style="48" bestFit="1" customWidth="1"/>
    <col min="22" max="16384" width="9" style="6"/>
  </cols>
  <sheetData>
    <row r="1" spans="2:19" ht="27">
      <c r="B1" s="110" t="s">
        <v>0</v>
      </c>
      <c r="C1" s="2"/>
      <c r="D1" s="2"/>
      <c r="E1" s="3"/>
      <c r="F1" s="4"/>
      <c r="G1" s="5"/>
      <c r="H1" s="5"/>
      <c r="I1" s="5"/>
      <c r="J1" s="3"/>
      <c r="K1" s="5"/>
      <c r="L1" s="5"/>
      <c r="M1" s="5"/>
      <c r="N1" s="3"/>
      <c r="O1" s="5"/>
      <c r="P1" s="3"/>
      <c r="Q1" s="3"/>
    </row>
    <row r="2" spans="2:19" ht="6" customHeight="1">
      <c r="B2" s="8"/>
      <c r="C2" s="4"/>
      <c r="D2" s="4"/>
      <c r="E2" s="3"/>
      <c r="F2" s="4"/>
      <c r="G2" s="5"/>
      <c r="H2" s="5"/>
      <c r="I2" s="5"/>
      <c r="J2" s="3"/>
      <c r="K2" s="5"/>
      <c r="L2" s="5"/>
      <c r="M2" s="5"/>
      <c r="N2" s="3"/>
      <c r="O2" s="5"/>
      <c r="P2" s="3"/>
      <c r="Q2" s="3"/>
    </row>
    <row r="3" spans="2:19" ht="25.5" customHeight="1">
      <c r="B3" s="112" t="s">
        <v>1</v>
      </c>
      <c r="C3" s="203">
        <v>2568</v>
      </c>
      <c r="D3" s="203"/>
      <c r="E3" s="9"/>
      <c r="F3" s="204"/>
      <c r="G3" s="204"/>
      <c r="H3" s="10"/>
      <c r="I3" s="10"/>
      <c r="J3" s="11"/>
      <c r="K3" s="12"/>
      <c r="L3" s="12"/>
      <c r="M3" s="12"/>
      <c r="N3" s="9"/>
      <c r="O3" s="13"/>
      <c r="P3" s="14"/>
    </row>
    <row r="4" spans="2:19" ht="6" customHeight="1"/>
    <row r="5" spans="2:19" ht="24">
      <c r="B5" s="18"/>
      <c r="C5" s="205" t="s">
        <v>2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19" t="s">
        <v>3</v>
      </c>
    </row>
    <row r="6" spans="2:19" ht="24">
      <c r="B6" s="205" t="s">
        <v>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</row>
    <row r="7" spans="2:19" ht="24">
      <c r="B7" s="219" t="str">
        <f>"ภาคเรียนที่ 1 ปีการศึกษา  "&amp;C3</f>
        <v>ภาคเรียนที่ 1 ปีการศึกษา  2568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</row>
    <row r="8" spans="2:19" ht="24">
      <c r="B8" s="202" t="s">
        <v>45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</row>
    <row r="9" spans="2:19" ht="24">
      <c r="B9" s="20"/>
      <c r="C9" s="20"/>
      <c r="D9" s="21"/>
      <c r="E9" s="21"/>
      <c r="F9" s="176" t="s">
        <v>46</v>
      </c>
      <c r="G9" s="176"/>
      <c r="H9" s="176"/>
      <c r="I9" s="176"/>
      <c r="J9" s="176"/>
      <c r="K9" s="176"/>
      <c r="L9" s="176"/>
      <c r="M9" s="176"/>
      <c r="N9" s="20"/>
      <c r="O9" s="22"/>
      <c r="P9" s="20"/>
      <c r="Q9" s="20"/>
    </row>
    <row r="10" spans="2:19" ht="15.75" customHeight="1"/>
    <row r="11" spans="2:19" s="24" customFormat="1">
      <c r="B11" s="177" t="s">
        <v>5</v>
      </c>
      <c r="C11" s="178"/>
      <c r="D11" s="183" t="s">
        <v>6</v>
      </c>
      <c r="E11" s="184"/>
      <c r="F11" s="183" t="s">
        <v>7</v>
      </c>
      <c r="G11" s="184"/>
      <c r="H11" s="184"/>
      <c r="I11" s="184"/>
      <c r="J11" s="184"/>
      <c r="K11" s="184"/>
      <c r="L11" s="184"/>
      <c r="M11" s="184"/>
      <c r="N11" s="184"/>
      <c r="O11" s="184"/>
      <c r="P11" s="185"/>
      <c r="Q11" s="23" t="s">
        <v>8</v>
      </c>
    </row>
    <row r="12" spans="2:19" s="24" customFormat="1" ht="18.75" customHeight="1">
      <c r="B12" s="179"/>
      <c r="C12" s="180"/>
      <c r="D12" s="186" t="s">
        <v>9</v>
      </c>
      <c r="E12" s="189" t="s">
        <v>10</v>
      </c>
      <c r="F12" s="186" t="s">
        <v>11</v>
      </c>
      <c r="G12" s="192" t="s">
        <v>12</v>
      </c>
      <c r="H12" s="193"/>
      <c r="I12" s="193"/>
      <c r="J12" s="193"/>
      <c r="K12" s="220" t="s">
        <v>13</v>
      </c>
      <c r="L12" s="221"/>
      <c r="M12" s="221"/>
      <c r="N12" s="221"/>
      <c r="O12" s="198" t="s">
        <v>14</v>
      </c>
      <c r="P12" s="189" t="s">
        <v>15</v>
      </c>
      <c r="Q12" s="26" t="s">
        <v>16</v>
      </c>
    </row>
    <row r="13" spans="2:19" s="24" customFormat="1" ht="17.25" customHeight="1">
      <c r="B13" s="179"/>
      <c r="C13" s="180"/>
      <c r="D13" s="187"/>
      <c r="E13" s="190"/>
      <c r="F13" s="187"/>
      <c r="G13" s="194"/>
      <c r="H13" s="195"/>
      <c r="I13" s="195"/>
      <c r="J13" s="195"/>
      <c r="K13" s="222"/>
      <c r="L13" s="223"/>
      <c r="M13" s="223"/>
      <c r="N13" s="223"/>
      <c r="O13" s="199"/>
      <c r="P13" s="190"/>
      <c r="Q13" s="26" t="s">
        <v>17</v>
      </c>
    </row>
    <row r="14" spans="2:19" s="24" customFormat="1" ht="59.25" customHeight="1">
      <c r="B14" s="181"/>
      <c r="C14" s="182"/>
      <c r="D14" s="188"/>
      <c r="E14" s="191"/>
      <c r="F14" s="188"/>
      <c r="G14" s="31" t="s">
        <v>18</v>
      </c>
      <c r="H14" s="31" t="s">
        <v>19</v>
      </c>
      <c r="I14" s="94" t="s">
        <v>20</v>
      </c>
      <c r="J14" s="29" t="s">
        <v>21</v>
      </c>
      <c r="K14" s="117" t="s">
        <v>22</v>
      </c>
      <c r="L14" s="118" t="s">
        <v>19</v>
      </c>
      <c r="M14" s="119" t="s">
        <v>64</v>
      </c>
      <c r="N14" s="120" t="s">
        <v>21</v>
      </c>
      <c r="O14" s="200"/>
      <c r="P14" s="191"/>
      <c r="Q14" s="35"/>
      <c r="R14" s="36"/>
    </row>
    <row r="15" spans="2:19" s="24" customFormat="1" ht="29.25" customHeight="1">
      <c r="B15" s="201" t="s">
        <v>35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36"/>
    </row>
    <row r="16" spans="2:19" s="24" customFormat="1" ht="24.75" customHeight="1">
      <c r="B16" s="164" t="s">
        <v>44</v>
      </c>
      <c r="C16" s="165"/>
      <c r="D16" s="42"/>
      <c r="E16" s="83">
        <f>D16*859</f>
        <v>0</v>
      </c>
      <c r="F16" s="38">
        <v>1</v>
      </c>
      <c r="G16" s="39"/>
      <c r="H16" s="143">
        <v>7.35</v>
      </c>
      <c r="I16" s="84">
        <f t="shared" ref="I16:I21" si="0">G16*H16</f>
        <v>0</v>
      </c>
      <c r="J16" s="105" t="e">
        <f>G16/D$16</f>
        <v>#DIV/0!</v>
      </c>
      <c r="K16" s="41"/>
      <c r="L16" s="143">
        <v>8.59</v>
      </c>
      <c r="M16" s="1">
        <f t="shared" ref="M16:M21" si="1">K16*L16</f>
        <v>0</v>
      </c>
      <c r="N16" s="130" t="e">
        <f t="shared" ref="N16:N21" si="2">K16/D$16</f>
        <v>#DIV/0!</v>
      </c>
      <c r="O16" s="84" t="e">
        <f t="shared" ref="O16:O21" si="3">J16+N16</f>
        <v>#DIV/0!</v>
      </c>
      <c r="P16" s="84">
        <f>I16+M16</f>
        <v>0</v>
      </c>
      <c r="Q16" s="132"/>
      <c r="R16" s="36"/>
      <c r="S16" s="95"/>
    </row>
    <row r="17" spans="2:22" s="24" customFormat="1" ht="24" customHeight="1">
      <c r="B17" s="207"/>
      <c r="C17" s="208"/>
      <c r="D17" s="59"/>
      <c r="E17" s="60"/>
      <c r="F17" s="38">
        <v>2</v>
      </c>
      <c r="G17" s="39"/>
      <c r="H17" s="143">
        <v>7.35</v>
      </c>
      <c r="I17" s="84">
        <f t="shared" si="0"/>
        <v>0</v>
      </c>
      <c r="J17" s="106" t="e">
        <f>G17/D$16</f>
        <v>#DIV/0!</v>
      </c>
      <c r="K17" s="41"/>
      <c r="L17" s="143">
        <v>8.59</v>
      </c>
      <c r="M17" s="1">
        <f t="shared" si="1"/>
        <v>0</v>
      </c>
      <c r="N17" s="131" t="e">
        <f t="shared" si="2"/>
        <v>#DIV/0!</v>
      </c>
      <c r="O17" s="84" t="e">
        <f t="shared" si="3"/>
        <v>#DIV/0!</v>
      </c>
      <c r="P17" s="84">
        <f t="shared" ref="P17:P21" si="4">I17+M17</f>
        <v>0</v>
      </c>
      <c r="Q17" s="40"/>
      <c r="R17" s="36"/>
    </row>
    <row r="18" spans="2:22" s="48" customFormat="1" ht="24.4" customHeight="1">
      <c r="B18" s="166"/>
      <c r="C18" s="167"/>
      <c r="D18" s="45"/>
      <c r="E18" s="40"/>
      <c r="F18" s="38">
        <v>3</v>
      </c>
      <c r="G18" s="39"/>
      <c r="H18" s="143">
        <v>7.35</v>
      </c>
      <c r="I18" s="84">
        <f t="shared" si="0"/>
        <v>0</v>
      </c>
      <c r="J18" s="106" t="e">
        <f t="shared" ref="J18:J21" si="5">G18/D$16</f>
        <v>#DIV/0!</v>
      </c>
      <c r="K18" s="41"/>
      <c r="L18" s="143">
        <v>8.59</v>
      </c>
      <c r="M18" s="1">
        <f t="shared" si="1"/>
        <v>0</v>
      </c>
      <c r="N18" s="131" t="e">
        <f t="shared" si="2"/>
        <v>#DIV/0!</v>
      </c>
      <c r="O18" s="84" t="e">
        <f t="shared" si="3"/>
        <v>#DIV/0!</v>
      </c>
      <c r="P18" s="84">
        <f t="shared" si="4"/>
        <v>0</v>
      </c>
      <c r="Q18" s="40"/>
      <c r="R18" s="6"/>
      <c r="S18" s="6"/>
      <c r="T18" s="6"/>
      <c r="U18" s="6"/>
      <c r="V18" s="6"/>
    </row>
    <row r="19" spans="2:22" s="48" customFormat="1" ht="22.9" customHeight="1">
      <c r="B19" s="152"/>
      <c r="C19" s="153"/>
      <c r="D19" s="45"/>
      <c r="E19" s="40"/>
      <c r="F19" s="38">
        <v>4</v>
      </c>
      <c r="G19" s="39"/>
      <c r="H19" s="143">
        <v>7.35</v>
      </c>
      <c r="I19" s="84">
        <f t="shared" si="0"/>
        <v>0</v>
      </c>
      <c r="J19" s="106" t="e">
        <f t="shared" si="5"/>
        <v>#DIV/0!</v>
      </c>
      <c r="K19" s="41"/>
      <c r="L19" s="143">
        <v>8.59</v>
      </c>
      <c r="M19" s="1">
        <f t="shared" si="1"/>
        <v>0</v>
      </c>
      <c r="N19" s="131" t="e">
        <f t="shared" si="2"/>
        <v>#DIV/0!</v>
      </c>
      <c r="O19" s="84" t="e">
        <f t="shared" si="3"/>
        <v>#DIV/0!</v>
      </c>
      <c r="P19" s="84">
        <f t="shared" si="4"/>
        <v>0</v>
      </c>
      <c r="Q19" s="40"/>
      <c r="R19" s="6"/>
      <c r="S19" s="6"/>
      <c r="T19" s="6"/>
      <c r="U19" s="6"/>
      <c r="V19" s="6"/>
    </row>
    <row r="20" spans="2:22" s="48" customFormat="1" ht="22.9" customHeight="1">
      <c r="B20" s="116"/>
      <c r="C20" s="129"/>
      <c r="D20" s="45"/>
      <c r="E20" s="40"/>
      <c r="F20" s="38">
        <v>5</v>
      </c>
      <c r="G20" s="39"/>
      <c r="H20" s="143">
        <v>7.35</v>
      </c>
      <c r="I20" s="84">
        <f t="shared" si="0"/>
        <v>0</v>
      </c>
      <c r="J20" s="106" t="e">
        <f t="shared" si="5"/>
        <v>#DIV/0!</v>
      </c>
      <c r="K20" s="41"/>
      <c r="L20" s="143">
        <v>8.59</v>
      </c>
      <c r="M20" s="1">
        <f t="shared" si="1"/>
        <v>0</v>
      </c>
      <c r="N20" s="131" t="e">
        <f t="shared" si="2"/>
        <v>#DIV/0!</v>
      </c>
      <c r="O20" s="84" t="e">
        <f t="shared" si="3"/>
        <v>#DIV/0!</v>
      </c>
      <c r="P20" s="84">
        <f t="shared" si="4"/>
        <v>0</v>
      </c>
      <c r="Q20" s="40"/>
      <c r="R20" s="6"/>
      <c r="S20" s="6"/>
      <c r="T20" s="6"/>
      <c r="U20" s="6"/>
      <c r="V20" s="6"/>
    </row>
    <row r="21" spans="2:22" s="48" customFormat="1" ht="22.9" customHeight="1">
      <c r="B21" s="152"/>
      <c r="C21" s="153"/>
      <c r="D21" s="45"/>
      <c r="E21" s="40"/>
      <c r="F21" s="38">
        <v>6</v>
      </c>
      <c r="G21" s="39"/>
      <c r="H21" s="143">
        <v>7.35</v>
      </c>
      <c r="I21" s="84">
        <f t="shared" si="0"/>
        <v>0</v>
      </c>
      <c r="J21" s="106" t="e">
        <f t="shared" si="5"/>
        <v>#DIV/0!</v>
      </c>
      <c r="K21" s="41"/>
      <c r="L21" s="143">
        <v>8.59</v>
      </c>
      <c r="M21" s="1">
        <f t="shared" si="1"/>
        <v>0</v>
      </c>
      <c r="N21" s="131" t="e">
        <f t="shared" si="2"/>
        <v>#DIV/0!</v>
      </c>
      <c r="O21" s="84" t="e">
        <f t="shared" si="3"/>
        <v>#DIV/0!</v>
      </c>
      <c r="P21" s="84">
        <f t="shared" si="4"/>
        <v>0</v>
      </c>
      <c r="Q21" s="40"/>
      <c r="R21" s="6"/>
      <c r="S21" s="6"/>
      <c r="T21" s="6"/>
      <c r="U21" s="6"/>
      <c r="V21" s="6"/>
    </row>
    <row r="22" spans="2:22" s="48" customFormat="1" ht="22.9" customHeight="1">
      <c r="B22" s="209" t="s">
        <v>23</v>
      </c>
      <c r="C22" s="155"/>
      <c r="D22" s="156"/>
      <c r="E22" s="85">
        <f>E16</f>
        <v>0</v>
      </c>
      <c r="F22" s="49"/>
      <c r="G22" s="82">
        <f>SUM(G16:G21)</f>
        <v>0</v>
      </c>
      <c r="H22" s="96"/>
      <c r="I22" s="93">
        <f t="shared" ref="I22:K22" si="6">SUM(I16:I21)</f>
        <v>0</v>
      </c>
      <c r="J22" s="93" t="e">
        <f t="shared" si="6"/>
        <v>#DIV/0!</v>
      </c>
      <c r="K22" s="82">
        <f t="shared" si="6"/>
        <v>0</v>
      </c>
      <c r="L22" s="96"/>
      <c r="M22" s="93">
        <f>SUM(M16:M21)</f>
        <v>0</v>
      </c>
      <c r="N22" s="93" t="e">
        <f t="shared" ref="N22:O22" si="7">SUM(N16:N21)</f>
        <v>#DIV/0!</v>
      </c>
      <c r="O22" s="93" t="e">
        <f t="shared" si="7"/>
        <v>#DIV/0!</v>
      </c>
      <c r="P22" s="93">
        <f>SUM(P16:P21)</f>
        <v>0</v>
      </c>
      <c r="Q22" s="86">
        <f>ROUNDDOWN(ROUND(E22-P22,10),2)</f>
        <v>0</v>
      </c>
      <c r="R22" s="6"/>
      <c r="S22" s="6"/>
      <c r="T22" s="6"/>
      <c r="U22" s="6"/>
      <c r="V22" s="6"/>
    </row>
    <row r="23" spans="2:22" s="48" customFormat="1" ht="27.75" customHeight="1">
      <c r="B23" s="50"/>
      <c r="C23" s="51"/>
      <c r="D23" s="51"/>
      <c r="E23" s="52"/>
      <c r="F23" s="53"/>
      <c r="G23" s="157" t="str">
        <f>IF(Q22=0,"-",IF(Q22&lt;0,"*โรงเรียนใช้งบประมาณที่ได้รับจาก สช. ช่วงเปิดภาคเรียน 1/68 ครบแล้ว ดังนั้น โรงเรียนจึงต้องสนับสนุนค่าใช้จ่ายเป็นค่าอาหารเสริม(นม) เพิ่มเติม จำนวน "&amp;Q22-Q22*2&amp;" บาท","*จำนวนเงินที่นำไปสมทบในเปิดภาคเรียนที่ 2/68 จำนวน "&amp;Q22&amp;" บาท"))</f>
        <v>-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9"/>
      <c r="R23" s="6"/>
      <c r="S23" s="6"/>
      <c r="T23" s="6"/>
      <c r="U23" s="6"/>
      <c r="V23" s="6"/>
    </row>
    <row r="24" spans="2:22" s="48" customFormat="1" ht="28.5" customHeight="1">
      <c r="B24" s="160" t="s">
        <v>36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6"/>
      <c r="S24" s="6"/>
      <c r="T24" s="6"/>
      <c r="U24" s="6"/>
      <c r="V24" s="6"/>
    </row>
    <row r="25" spans="2:22" s="48" customFormat="1" ht="60.75" customHeight="1">
      <c r="B25" s="161" t="s">
        <v>5</v>
      </c>
      <c r="C25" s="161"/>
      <c r="D25" s="29" t="s">
        <v>9</v>
      </c>
      <c r="E25" s="54" t="s">
        <v>10</v>
      </c>
      <c r="F25" s="54" t="s">
        <v>56</v>
      </c>
      <c r="G25" s="31"/>
      <c r="H25" s="31"/>
      <c r="I25" s="94"/>
      <c r="J25" s="29"/>
      <c r="K25" s="30" t="s">
        <v>22</v>
      </c>
      <c r="L25" s="31" t="s">
        <v>19</v>
      </c>
      <c r="M25" s="33" t="s">
        <v>64</v>
      </c>
      <c r="N25" s="54" t="s">
        <v>21</v>
      </c>
      <c r="O25" s="54" t="s">
        <v>14</v>
      </c>
      <c r="P25" s="54" t="s">
        <v>43</v>
      </c>
      <c r="Q25" s="54" t="s">
        <v>37</v>
      </c>
      <c r="R25" s="6"/>
      <c r="S25" s="6"/>
      <c r="T25" s="6"/>
      <c r="U25" s="6"/>
      <c r="V25" s="6"/>
    </row>
    <row r="26" spans="2:22" s="48" customFormat="1" ht="24.75" customHeight="1">
      <c r="B26" s="164" t="s">
        <v>44</v>
      </c>
      <c r="C26" s="165"/>
      <c r="D26" s="87">
        <f>D16</f>
        <v>0</v>
      </c>
      <c r="E26" s="83">
        <f>D26*257.7</f>
        <v>0</v>
      </c>
      <c r="F26" s="38">
        <v>1</v>
      </c>
      <c r="G26" s="121"/>
      <c r="H26" s="122"/>
      <c r="I26" s="133"/>
      <c r="J26" s="134"/>
      <c r="K26" s="41"/>
      <c r="L26" s="143">
        <v>8.59</v>
      </c>
      <c r="M26" s="1">
        <f>K26*L26</f>
        <v>0</v>
      </c>
      <c r="N26" s="103" t="e">
        <f>K26/D$16</f>
        <v>#DIV/0!</v>
      </c>
      <c r="O26" s="84" t="e">
        <f>J26+N26</f>
        <v>#DIV/0!</v>
      </c>
      <c r="P26" s="84">
        <f>I26+M26</f>
        <v>0</v>
      </c>
      <c r="Q26" s="132"/>
      <c r="R26" s="6"/>
      <c r="S26" s="81"/>
      <c r="T26" s="6"/>
      <c r="U26" s="6"/>
      <c r="V26" s="6"/>
    </row>
    <row r="27" spans="2:22" s="48" customFormat="1" ht="24.75" customHeight="1">
      <c r="B27" s="207"/>
      <c r="C27" s="208"/>
      <c r="D27" s="59"/>
      <c r="E27" s="60"/>
      <c r="F27" s="38">
        <v>2</v>
      </c>
      <c r="G27" s="123"/>
      <c r="H27" s="122"/>
      <c r="I27" s="133"/>
      <c r="J27" s="135"/>
      <c r="K27" s="41"/>
      <c r="L27" s="143">
        <v>8.59</v>
      </c>
      <c r="M27" s="1">
        <f>K27*L27</f>
        <v>0</v>
      </c>
      <c r="N27" s="104" t="e">
        <f>K27/D$16</f>
        <v>#DIV/0!</v>
      </c>
      <c r="O27" s="84" t="e">
        <f>J27+N27</f>
        <v>#DIV/0!</v>
      </c>
      <c r="P27" s="84">
        <f>I27+M27</f>
        <v>0</v>
      </c>
      <c r="Q27" s="40"/>
      <c r="R27" s="6"/>
      <c r="S27" s="6"/>
      <c r="T27" s="6"/>
      <c r="U27" s="6"/>
      <c r="V27" s="6"/>
    </row>
    <row r="28" spans="2:22" s="48" customFormat="1" ht="24.75" customHeight="1">
      <c r="B28" s="166"/>
      <c r="C28" s="167"/>
      <c r="D28" s="45"/>
      <c r="E28" s="40"/>
      <c r="F28" s="46">
        <v>3</v>
      </c>
      <c r="G28" s="124"/>
      <c r="H28" s="125"/>
      <c r="I28" s="133"/>
      <c r="J28" s="135"/>
      <c r="K28" s="41"/>
      <c r="L28" s="143">
        <v>8.59</v>
      </c>
      <c r="M28" s="1">
        <f>K28*L28</f>
        <v>0</v>
      </c>
      <c r="N28" s="104" t="e">
        <f>K28/D$16</f>
        <v>#DIV/0!</v>
      </c>
      <c r="O28" s="84" t="e">
        <f>J28+N28</f>
        <v>#DIV/0!</v>
      </c>
      <c r="P28" s="84">
        <f>I28+M28</f>
        <v>0</v>
      </c>
      <c r="Q28" s="40"/>
      <c r="R28" s="6"/>
      <c r="S28" s="6"/>
      <c r="T28" s="6"/>
      <c r="U28" s="6"/>
      <c r="V28" s="6"/>
    </row>
    <row r="29" spans="2:22" s="48" customFormat="1" ht="24.75" customHeight="1">
      <c r="B29" s="43"/>
      <c r="C29" s="44"/>
      <c r="D29" s="45"/>
      <c r="E29" s="40"/>
      <c r="F29" s="46">
        <v>4</v>
      </c>
      <c r="G29" s="124"/>
      <c r="H29" s="125"/>
      <c r="I29" s="133"/>
      <c r="J29" s="135"/>
      <c r="K29" s="41"/>
      <c r="L29" s="143">
        <v>8.59</v>
      </c>
      <c r="M29" s="1">
        <f>K29*L29</f>
        <v>0</v>
      </c>
      <c r="N29" s="104" t="e">
        <f>K29/D$16</f>
        <v>#DIV/0!</v>
      </c>
      <c r="O29" s="84" t="e">
        <f>J29+N29</f>
        <v>#DIV/0!</v>
      </c>
      <c r="P29" s="84">
        <f>I29+M29</f>
        <v>0</v>
      </c>
      <c r="Q29" s="40"/>
      <c r="R29" s="6"/>
      <c r="S29" s="6"/>
      <c r="T29" s="6"/>
      <c r="U29" s="6"/>
      <c r="V29" s="6"/>
    </row>
    <row r="30" spans="2:22" s="48" customFormat="1" ht="24.75" customHeight="1">
      <c r="B30" s="61"/>
      <c r="C30" s="62"/>
      <c r="D30" s="45"/>
      <c r="E30" s="40"/>
      <c r="F30" s="46">
        <v>5</v>
      </c>
      <c r="G30" s="124"/>
      <c r="H30" s="125"/>
      <c r="I30" s="133"/>
      <c r="J30" s="135"/>
      <c r="K30" s="41"/>
      <c r="L30" s="143">
        <v>8.59</v>
      </c>
      <c r="M30" s="1">
        <f>K30*L30</f>
        <v>0</v>
      </c>
      <c r="N30" s="104" t="e">
        <f>K30/D$16</f>
        <v>#DIV/0!</v>
      </c>
      <c r="O30" s="84" t="e">
        <f>J30+N30</f>
        <v>#DIV/0!</v>
      </c>
      <c r="P30" s="84">
        <f>I30+M30</f>
        <v>0</v>
      </c>
      <c r="Q30" s="40"/>
      <c r="R30" s="6"/>
      <c r="S30" s="6"/>
      <c r="T30" s="6"/>
      <c r="U30" s="6"/>
      <c r="V30" s="6"/>
    </row>
    <row r="31" spans="2:22" s="48" customFormat="1">
      <c r="B31" s="210" t="s">
        <v>23</v>
      </c>
      <c r="C31" s="211"/>
      <c r="D31" s="212"/>
      <c r="E31" s="99">
        <f>E26</f>
        <v>0</v>
      </c>
      <c r="F31" s="63"/>
      <c r="G31" s="64"/>
      <c r="H31" s="64"/>
      <c r="I31" s="64"/>
      <c r="J31" s="64"/>
      <c r="K31" s="91">
        <f t="shared" ref="K31:P31" si="8">SUM(K26:K30)</f>
        <v>0</v>
      </c>
      <c r="L31" s="64"/>
      <c r="M31" s="102">
        <f>SUM(M26:M30)</f>
        <v>0</v>
      </c>
      <c r="N31" s="102" t="e">
        <f t="shared" si="8"/>
        <v>#DIV/0!</v>
      </c>
      <c r="O31" s="102" t="e">
        <f t="shared" si="8"/>
        <v>#DIV/0!</v>
      </c>
      <c r="P31" s="102">
        <f t="shared" si="8"/>
        <v>0</v>
      </c>
      <c r="Q31" s="92">
        <f>ROUNDDOWN(ROUND(E31-P31, 10),2)</f>
        <v>0</v>
      </c>
      <c r="R31" s="6"/>
      <c r="S31" s="6"/>
      <c r="T31" s="15"/>
      <c r="U31" s="66"/>
      <c r="V31" s="6"/>
    </row>
    <row r="32" spans="2:22" s="48" customFormat="1" ht="25.5" customHeight="1">
      <c r="B32" s="216" t="s">
        <v>52</v>
      </c>
      <c r="C32" s="216"/>
      <c r="D32" s="216"/>
      <c r="E32" s="100">
        <f>E22+E31</f>
        <v>0</v>
      </c>
      <c r="F32" s="68"/>
      <c r="G32" s="173" t="str">
        <f>IF(Q31=0,"-",IF(Q31&lt;0,"*โรงเรียนใช้งบประมาณที่ได้รับจาก สช. ช่วงปิดภาคเรียน 1/68 ครบแล้ว ดังนั้น โรงเรียนจึงต้องสนับสนุนค่าใช้จ่ายเป็นค่าอาหารเสริม(นม) เพิ่มเติม จำนวน "&amp;Q31-Q31*2&amp;" บาท","*จำนวนเงินที่นำไปสมทบในปิดภาคเรียนที่ 2/68 จำนวน "&amp;Q31&amp;" บาท"))</f>
        <v>-</v>
      </c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6"/>
      <c r="S32" s="6"/>
      <c r="T32" s="6"/>
      <c r="U32" s="6"/>
      <c r="V32" s="6"/>
    </row>
    <row r="33" spans="2:22" s="48" customFormat="1" ht="24.75" customHeight="1">
      <c r="B33" s="97" t="s">
        <v>24</v>
      </c>
      <c r="C33" s="73"/>
      <c r="D33" s="98"/>
      <c r="E33" s="71" t="s">
        <v>25</v>
      </c>
      <c r="F33" s="68"/>
      <c r="G33" s="149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6"/>
      <c r="S33" s="6"/>
      <c r="T33" s="6"/>
      <c r="U33" s="6"/>
      <c r="V33" s="6"/>
    </row>
    <row r="34" spans="2:22" s="48" customFormat="1" ht="24.75" customHeight="1">
      <c r="B34" s="69" t="s">
        <v>26</v>
      </c>
      <c r="C34" s="68"/>
      <c r="D34" s="70"/>
      <c r="E34" s="71" t="s">
        <v>25</v>
      </c>
      <c r="F34" s="68"/>
      <c r="G34" s="72"/>
      <c r="H34" s="73"/>
      <c r="I34" s="73"/>
      <c r="J34" s="74"/>
      <c r="K34" s="68"/>
      <c r="L34" s="73"/>
      <c r="M34" s="73"/>
      <c r="N34" s="74"/>
      <c r="O34" s="75"/>
      <c r="P34" s="74"/>
      <c r="Q34" s="76"/>
      <c r="R34" s="6"/>
      <c r="S34" s="6"/>
      <c r="T34" s="6"/>
      <c r="U34" s="6"/>
      <c r="V34" s="6"/>
    </row>
    <row r="35" spans="2:22" s="48" customFormat="1" ht="24.75" customHeight="1">
      <c r="B35" s="69" t="s">
        <v>27</v>
      </c>
      <c r="C35" s="68"/>
      <c r="D35" s="70"/>
      <c r="E35" s="71" t="s">
        <v>25</v>
      </c>
      <c r="F35" s="68"/>
      <c r="G35" s="72"/>
      <c r="H35" s="73"/>
      <c r="I35" s="73"/>
      <c r="J35" s="74"/>
      <c r="K35" s="68"/>
      <c r="L35" s="73"/>
      <c r="M35" s="73"/>
      <c r="N35" s="74"/>
      <c r="O35" s="75"/>
      <c r="P35" s="74"/>
      <c r="Q35" s="76"/>
      <c r="R35" s="6"/>
      <c r="S35" s="6"/>
      <c r="T35" s="6"/>
      <c r="U35" s="6"/>
      <c r="V35" s="6"/>
    </row>
    <row r="36" spans="2:22" s="48" customFormat="1" ht="24.75" customHeight="1">
      <c r="B36" s="69" t="s">
        <v>28</v>
      </c>
      <c r="C36" s="68"/>
      <c r="D36" s="70"/>
      <c r="E36" s="71" t="s">
        <v>25</v>
      </c>
      <c r="F36" s="68"/>
      <c r="G36" s="72"/>
      <c r="H36" s="73"/>
      <c r="I36" s="73"/>
      <c r="J36" s="74"/>
      <c r="K36" s="68"/>
      <c r="L36" s="73"/>
      <c r="M36" s="73"/>
      <c r="N36" s="74"/>
      <c r="O36" s="75"/>
      <c r="P36" s="74"/>
      <c r="Q36" s="76"/>
      <c r="R36" s="6"/>
      <c r="S36" s="6"/>
      <c r="T36" s="6"/>
    </row>
    <row r="37" spans="2:22" s="48" customFormat="1">
      <c r="B37" s="77"/>
      <c r="C37" s="78"/>
      <c r="D37" s="79"/>
      <c r="E37" s="80"/>
      <c r="F37" s="79"/>
      <c r="G37" s="213"/>
      <c r="H37" s="214"/>
      <c r="I37" s="214"/>
      <c r="J37" s="214"/>
      <c r="K37" s="214"/>
      <c r="L37" s="214"/>
      <c r="M37" s="214"/>
      <c r="N37" s="214"/>
      <c r="O37" s="214"/>
      <c r="P37" s="214"/>
      <c r="Q37" s="215"/>
      <c r="R37" s="6"/>
      <c r="S37" s="6"/>
      <c r="T37" s="6"/>
    </row>
    <row r="38" spans="2:22" s="48" customFormat="1">
      <c r="B38" s="6" t="s">
        <v>29</v>
      </c>
      <c r="C38" s="146" t="s">
        <v>61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</row>
    <row r="39" spans="2:22" ht="25.9" customHeight="1">
      <c r="B39" s="6"/>
      <c r="C39" s="126" t="s">
        <v>60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2:22" ht="25.9" customHeight="1">
      <c r="B40" s="6"/>
      <c r="C40" s="6" t="s">
        <v>59</v>
      </c>
      <c r="E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81"/>
    </row>
    <row r="41" spans="2:22">
      <c r="C41" s="146" t="s">
        <v>32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</row>
    <row r="42" spans="2:22">
      <c r="C42" s="146" t="s">
        <v>33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</row>
    <row r="43" spans="2:22">
      <c r="C43" s="6" t="s">
        <v>57</v>
      </c>
      <c r="J43" s="6"/>
      <c r="K43" s="6"/>
      <c r="L43" s="6"/>
      <c r="M43" s="6"/>
      <c r="N43" s="6"/>
      <c r="O43" s="6"/>
      <c r="P43" s="6"/>
      <c r="R43" s="17"/>
      <c r="S43" s="15"/>
      <c r="T43" s="15"/>
    </row>
    <row r="44" spans="2:22">
      <c r="J44" s="6"/>
      <c r="K44" s="6"/>
      <c r="L44" s="6"/>
      <c r="M44" s="6"/>
    </row>
    <row r="45" spans="2:22">
      <c r="J45" s="6"/>
      <c r="K45" s="6"/>
      <c r="L45" s="6"/>
      <c r="M45" s="6"/>
    </row>
    <row r="46" spans="2:22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81"/>
      <c r="P46" s="16"/>
      <c r="Q46" s="16"/>
    </row>
  </sheetData>
  <sheetProtection algorithmName="SHA-512" hashValue="4crkDxtrE7Kx30zM31MbYi7I7OifAAL7mki/jyTvWIK/ZUcLEV9XY6hCQToJxSTbO/yydD+NS2CMdrVsXWwc7w==" saltValue="Fvy9Ee9CkggTzD3zqNkCyw==" spinCount="100000" sheet="1" objects="1" scenarios="1"/>
  <mergeCells count="38">
    <mergeCell ref="B18:C18"/>
    <mergeCell ref="B8:Q8"/>
    <mergeCell ref="C3:D3"/>
    <mergeCell ref="F3:G3"/>
    <mergeCell ref="C5:P5"/>
    <mergeCell ref="B6:Q6"/>
    <mergeCell ref="B7:Q7"/>
    <mergeCell ref="G32:Q32"/>
    <mergeCell ref="B19:C19"/>
    <mergeCell ref="F9:M9"/>
    <mergeCell ref="B11:C14"/>
    <mergeCell ref="D11:E11"/>
    <mergeCell ref="F11:P11"/>
    <mergeCell ref="D12:D14"/>
    <mergeCell ref="E12:E14"/>
    <mergeCell ref="F12:F14"/>
    <mergeCell ref="G12:J13"/>
    <mergeCell ref="K12:N13"/>
    <mergeCell ref="O12:O14"/>
    <mergeCell ref="P12:P14"/>
    <mergeCell ref="B15:Q15"/>
    <mergeCell ref="B16:C16"/>
    <mergeCell ref="B17:C17"/>
    <mergeCell ref="B26:C26"/>
    <mergeCell ref="B27:C27"/>
    <mergeCell ref="B28:C28"/>
    <mergeCell ref="B31:D31"/>
    <mergeCell ref="B32:D32"/>
    <mergeCell ref="B21:C21"/>
    <mergeCell ref="B22:D22"/>
    <mergeCell ref="G23:Q23"/>
    <mergeCell ref="B24:Q24"/>
    <mergeCell ref="B25:C25"/>
    <mergeCell ref="G37:Q37"/>
    <mergeCell ref="C38:T38"/>
    <mergeCell ref="C41:T41"/>
    <mergeCell ref="C42:T42"/>
    <mergeCell ref="G33:Q33"/>
  </mergeCells>
  <printOptions horizontalCentered="1" verticalCentered="1"/>
  <pageMargins left="0.23" right="0.36" top="0.19685039370078741" bottom="0.11811023622047245" header="0.31496062992125984" footer="0.23622047244094491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1E94-6AE2-442F-BFB7-88C5A229CD4D}">
  <sheetPr>
    <tabColor theme="7" tint="0.39997558519241921"/>
    <pageSetUpPr fitToPage="1"/>
  </sheetPr>
  <dimension ref="B1:W47"/>
  <sheetViews>
    <sheetView showGridLines="0" topLeftCell="A7" zoomScale="70" zoomScaleNormal="70" zoomScaleSheetLayoutView="99" workbookViewId="0">
      <selection activeCell="H17" sqref="H17"/>
    </sheetView>
  </sheetViews>
  <sheetFormatPr defaultColWidth="9" defaultRowHeight="21.75"/>
  <cols>
    <col min="1" max="1" width="9" style="6"/>
    <col min="2" max="2" width="11.42578125" style="16" customWidth="1"/>
    <col min="3" max="3" width="23.85546875" style="6" customWidth="1"/>
    <col min="4" max="4" width="15" style="6" customWidth="1"/>
    <col min="5" max="5" width="21.5703125" style="15" customWidth="1"/>
    <col min="6" max="6" width="10" style="6" customWidth="1"/>
    <col min="7" max="7" width="14.85546875" style="17" customWidth="1"/>
    <col min="8" max="8" width="16.140625" style="17" customWidth="1"/>
    <col min="9" max="9" width="17.140625" style="17" customWidth="1"/>
    <col min="10" max="10" width="14" style="15" customWidth="1"/>
    <col min="11" max="11" width="18.42578125" style="17" customWidth="1"/>
    <col min="12" max="12" width="16" style="17" customWidth="1"/>
    <col min="13" max="13" width="18.5703125" style="17" customWidth="1"/>
    <col min="14" max="14" width="15.5703125" style="15" customWidth="1"/>
    <col min="15" max="15" width="14.7109375" style="17" customWidth="1"/>
    <col min="16" max="16" width="17" style="15" customWidth="1"/>
    <col min="17" max="17" width="22.28515625" style="15" customWidth="1"/>
    <col min="18" max="18" width="14.28515625" style="6" customWidth="1"/>
    <col min="19" max="19" width="9" style="6" customWidth="1"/>
    <col min="20" max="20" width="12.42578125" style="7" hidden="1" customWidth="1"/>
    <col min="21" max="21" width="11.28515625" style="6" customWidth="1"/>
    <col min="22" max="22" width="9" style="6" customWidth="1"/>
    <col min="23" max="16384" width="9" style="6"/>
  </cols>
  <sheetData>
    <row r="1" spans="2:20" ht="27">
      <c r="B1" s="110" t="s">
        <v>0</v>
      </c>
      <c r="C1" s="113"/>
      <c r="D1" s="113"/>
      <c r="E1" s="3"/>
      <c r="F1" s="4"/>
      <c r="G1" s="5"/>
      <c r="H1" s="5"/>
      <c r="I1" s="5"/>
      <c r="J1" s="3"/>
      <c r="K1" s="5"/>
      <c r="L1" s="5"/>
      <c r="M1" s="5"/>
      <c r="N1" s="3"/>
      <c r="O1" s="5"/>
      <c r="P1" s="3"/>
      <c r="Q1" s="3"/>
    </row>
    <row r="2" spans="2:20" ht="6" customHeight="1">
      <c r="B2" s="114"/>
      <c r="C2" s="115"/>
      <c r="D2" s="115"/>
      <c r="E2" s="3"/>
      <c r="F2" s="4"/>
      <c r="G2" s="5"/>
      <c r="H2" s="5"/>
      <c r="I2" s="5"/>
      <c r="J2" s="3"/>
      <c r="K2" s="5"/>
      <c r="L2" s="5"/>
      <c r="M2" s="5"/>
      <c r="N2" s="3"/>
      <c r="O2" s="5"/>
      <c r="P2" s="3"/>
      <c r="Q2" s="3"/>
    </row>
    <row r="3" spans="2:20" ht="25.5" customHeight="1">
      <c r="B3" s="112" t="s">
        <v>1</v>
      </c>
      <c r="C3" s="203">
        <v>2568</v>
      </c>
      <c r="D3" s="203"/>
      <c r="E3" s="9"/>
      <c r="F3" s="204"/>
      <c r="G3" s="204"/>
      <c r="H3" s="10"/>
      <c r="I3" s="10"/>
      <c r="J3" s="11"/>
      <c r="K3" s="12"/>
      <c r="L3" s="12"/>
      <c r="M3" s="12"/>
      <c r="N3" s="9"/>
      <c r="O3" s="13"/>
      <c r="P3" s="14"/>
    </row>
    <row r="4" spans="2:20" ht="6" customHeight="1"/>
    <row r="5" spans="2:20" ht="24">
      <c r="B5" s="18"/>
      <c r="C5" s="205" t="s">
        <v>2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19" t="s">
        <v>3</v>
      </c>
    </row>
    <row r="6" spans="2:20" ht="24">
      <c r="B6" s="205" t="s">
        <v>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</row>
    <row r="7" spans="2:20" ht="24">
      <c r="B7" s="206" t="str">
        <f>"ภาคเรียนที่ 2 ปีการศึกษา  "&amp;C3</f>
        <v>ภาคเรียนที่ 2 ปีการศึกษา  2568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</row>
    <row r="8" spans="2:20" ht="24">
      <c r="B8" s="202" t="s">
        <v>45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T8" s="142">
        <f>'พื้นที่ห่างไกล เทอม 1-68 '!Q22</f>
        <v>0</v>
      </c>
    </row>
    <row r="9" spans="2:20" ht="24">
      <c r="B9" s="20"/>
      <c r="C9" s="20"/>
      <c r="D9" s="21"/>
      <c r="E9" s="21"/>
      <c r="F9" s="176" t="s">
        <v>46</v>
      </c>
      <c r="G9" s="176"/>
      <c r="H9" s="176"/>
      <c r="I9" s="176"/>
      <c r="J9" s="176"/>
      <c r="K9" s="176"/>
      <c r="L9" s="176"/>
      <c r="M9" s="176"/>
      <c r="N9" s="20"/>
      <c r="O9" s="22"/>
      <c r="P9" s="20"/>
      <c r="Q9" s="20"/>
    </row>
    <row r="10" spans="2:20" ht="15.75" customHeight="1"/>
    <row r="11" spans="2:20" s="24" customFormat="1">
      <c r="B11" s="177" t="s">
        <v>5</v>
      </c>
      <c r="C11" s="178"/>
      <c r="D11" s="183" t="s">
        <v>6</v>
      </c>
      <c r="E11" s="184"/>
      <c r="F11" s="183" t="s">
        <v>7</v>
      </c>
      <c r="G11" s="184"/>
      <c r="H11" s="184"/>
      <c r="I11" s="184"/>
      <c r="J11" s="184"/>
      <c r="K11" s="184"/>
      <c r="L11" s="184"/>
      <c r="M11" s="184"/>
      <c r="N11" s="184"/>
      <c r="O11" s="184"/>
      <c r="P11" s="185"/>
      <c r="Q11" s="23" t="s">
        <v>8</v>
      </c>
      <c r="T11" s="25"/>
    </row>
    <row r="12" spans="2:20" s="24" customFormat="1" ht="18.75" customHeight="1">
      <c r="B12" s="179"/>
      <c r="C12" s="180"/>
      <c r="D12" s="186" t="s">
        <v>9</v>
      </c>
      <c r="E12" s="189" t="s">
        <v>10</v>
      </c>
      <c r="F12" s="186" t="s">
        <v>11</v>
      </c>
      <c r="G12" s="192" t="s">
        <v>12</v>
      </c>
      <c r="H12" s="193"/>
      <c r="I12" s="193"/>
      <c r="J12" s="193"/>
      <c r="K12" s="192" t="s">
        <v>13</v>
      </c>
      <c r="L12" s="193"/>
      <c r="M12" s="193"/>
      <c r="N12" s="193"/>
      <c r="O12" s="198" t="s">
        <v>14</v>
      </c>
      <c r="P12" s="189" t="s">
        <v>15</v>
      </c>
      <c r="Q12" s="26" t="s">
        <v>16</v>
      </c>
      <c r="T12" s="25"/>
    </row>
    <row r="13" spans="2:20" s="24" customFormat="1" ht="17.25" customHeight="1">
      <c r="B13" s="179"/>
      <c r="C13" s="180"/>
      <c r="D13" s="187"/>
      <c r="E13" s="190"/>
      <c r="F13" s="187"/>
      <c r="G13" s="194"/>
      <c r="H13" s="195"/>
      <c r="I13" s="195"/>
      <c r="J13" s="195"/>
      <c r="K13" s="196"/>
      <c r="L13" s="197"/>
      <c r="M13" s="197"/>
      <c r="N13" s="197"/>
      <c r="O13" s="199"/>
      <c r="P13" s="190"/>
      <c r="Q13" s="26" t="s">
        <v>17</v>
      </c>
      <c r="T13" s="25"/>
    </row>
    <row r="14" spans="2:20" s="24" customFormat="1" ht="59.25" customHeight="1">
      <c r="B14" s="181"/>
      <c r="C14" s="182"/>
      <c r="D14" s="188"/>
      <c r="E14" s="191"/>
      <c r="F14" s="188"/>
      <c r="G14" s="27" t="s">
        <v>49</v>
      </c>
      <c r="H14" s="27" t="s">
        <v>50</v>
      </c>
      <c r="I14" s="28" t="s">
        <v>51</v>
      </c>
      <c r="J14" s="29" t="s">
        <v>21</v>
      </c>
      <c r="K14" s="30" t="s">
        <v>22</v>
      </c>
      <c r="L14" s="31" t="s">
        <v>19</v>
      </c>
      <c r="M14" s="33" t="s">
        <v>64</v>
      </c>
      <c r="N14" s="29" t="s">
        <v>21</v>
      </c>
      <c r="O14" s="200"/>
      <c r="P14" s="191"/>
      <c r="Q14" s="35"/>
      <c r="R14" s="36"/>
      <c r="T14" s="25"/>
    </row>
    <row r="15" spans="2:20" s="24" customFormat="1" ht="29.25" customHeight="1">
      <c r="B15" s="201" t="s">
        <v>53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36"/>
      <c r="T15" s="25"/>
    </row>
    <row r="16" spans="2:20" s="24" customFormat="1" ht="24.75" customHeight="1">
      <c r="B16" s="162" t="s">
        <v>47</v>
      </c>
      <c r="C16" s="163"/>
      <c r="D16" s="37"/>
      <c r="E16" s="111">
        <f>IF(T8&lt;=0,0,T8)</f>
        <v>0</v>
      </c>
      <c r="F16" s="38">
        <v>1</v>
      </c>
      <c r="G16" s="39"/>
      <c r="H16" s="143">
        <v>7.35</v>
      </c>
      <c r="I16" s="84">
        <f t="shared" ref="I16:I21" si="0">G16*H16</f>
        <v>0</v>
      </c>
      <c r="J16" s="136" t="e">
        <f>G16/D$17</f>
        <v>#DIV/0!</v>
      </c>
      <c r="K16" s="41"/>
      <c r="L16" s="143">
        <v>8.59</v>
      </c>
      <c r="M16" s="1">
        <f t="shared" ref="M16:M21" si="1">K16*L16</f>
        <v>0</v>
      </c>
      <c r="N16" s="109" t="e">
        <f t="shared" ref="N16:N21" si="2">K16/D$17</f>
        <v>#DIV/0!</v>
      </c>
      <c r="O16" s="84" t="e">
        <f t="shared" ref="O16:O21" si="3">J16+N16</f>
        <v>#DIV/0!</v>
      </c>
      <c r="P16" s="84">
        <f>I16+M16</f>
        <v>0</v>
      </c>
      <c r="Q16" s="132"/>
      <c r="R16" s="36"/>
      <c r="T16" s="25"/>
    </row>
    <row r="17" spans="2:23" s="24" customFormat="1" ht="24" customHeight="1">
      <c r="B17" s="164" t="s">
        <v>55</v>
      </c>
      <c r="C17" s="165"/>
      <c r="D17" s="42"/>
      <c r="E17" s="83">
        <f>D17*859</f>
        <v>0</v>
      </c>
      <c r="F17" s="38">
        <v>2</v>
      </c>
      <c r="G17" s="39"/>
      <c r="H17" s="143">
        <v>7.35</v>
      </c>
      <c r="I17" s="84">
        <f t="shared" si="0"/>
        <v>0</v>
      </c>
      <c r="J17" s="136" t="e">
        <f t="shared" ref="J17:J21" si="4">G17/D$17</f>
        <v>#DIV/0!</v>
      </c>
      <c r="K17" s="41"/>
      <c r="L17" s="143">
        <v>8.59</v>
      </c>
      <c r="M17" s="1">
        <f t="shared" si="1"/>
        <v>0</v>
      </c>
      <c r="N17" s="109" t="e">
        <f t="shared" si="2"/>
        <v>#DIV/0!</v>
      </c>
      <c r="O17" s="84" t="e">
        <f t="shared" si="3"/>
        <v>#DIV/0!</v>
      </c>
      <c r="P17" s="84">
        <f t="shared" ref="P17:P21" si="5">I17+M17</f>
        <v>0</v>
      </c>
      <c r="Q17" s="40"/>
      <c r="R17" s="36"/>
      <c r="T17" s="25"/>
    </row>
    <row r="18" spans="2:23" s="48" customFormat="1" ht="24.4" customHeight="1">
      <c r="B18" s="166"/>
      <c r="C18" s="167"/>
      <c r="D18" s="45"/>
      <c r="E18" s="40"/>
      <c r="F18" s="38">
        <v>3</v>
      </c>
      <c r="G18" s="39"/>
      <c r="H18" s="143">
        <v>7.35</v>
      </c>
      <c r="I18" s="84">
        <f t="shared" si="0"/>
        <v>0</v>
      </c>
      <c r="J18" s="136" t="e">
        <f t="shared" si="4"/>
        <v>#DIV/0!</v>
      </c>
      <c r="K18" s="47"/>
      <c r="L18" s="143">
        <v>8.59</v>
      </c>
      <c r="M18" s="1">
        <f t="shared" si="1"/>
        <v>0</v>
      </c>
      <c r="N18" s="109" t="e">
        <f t="shared" si="2"/>
        <v>#DIV/0!</v>
      </c>
      <c r="O18" s="84" t="e">
        <f t="shared" si="3"/>
        <v>#DIV/0!</v>
      </c>
      <c r="P18" s="84">
        <f t="shared" si="5"/>
        <v>0</v>
      </c>
      <c r="Q18" s="40"/>
      <c r="R18" s="6"/>
      <c r="S18" s="6"/>
      <c r="T18" s="7"/>
      <c r="U18" s="6"/>
      <c r="V18" s="6"/>
      <c r="W18" s="6"/>
    </row>
    <row r="19" spans="2:23" s="48" customFormat="1" ht="22.9" customHeight="1">
      <c r="B19" s="152"/>
      <c r="C19" s="153"/>
      <c r="D19" s="45"/>
      <c r="E19" s="40"/>
      <c r="F19" s="38">
        <v>4</v>
      </c>
      <c r="G19" s="39"/>
      <c r="H19" s="143">
        <v>7.35</v>
      </c>
      <c r="I19" s="84">
        <f t="shared" si="0"/>
        <v>0</v>
      </c>
      <c r="J19" s="136" t="e">
        <f t="shared" si="4"/>
        <v>#DIV/0!</v>
      </c>
      <c r="K19" s="47"/>
      <c r="L19" s="143">
        <v>8.59</v>
      </c>
      <c r="M19" s="1">
        <f t="shared" si="1"/>
        <v>0</v>
      </c>
      <c r="N19" s="109" t="e">
        <f t="shared" si="2"/>
        <v>#DIV/0!</v>
      </c>
      <c r="O19" s="84" t="e">
        <f t="shared" si="3"/>
        <v>#DIV/0!</v>
      </c>
      <c r="P19" s="84">
        <f t="shared" si="5"/>
        <v>0</v>
      </c>
      <c r="Q19" s="40"/>
      <c r="R19" s="6"/>
      <c r="S19" s="6"/>
      <c r="T19" s="7"/>
      <c r="U19" s="6"/>
      <c r="V19" s="6"/>
      <c r="W19" s="6"/>
    </row>
    <row r="20" spans="2:23" s="48" customFormat="1" ht="22.9" customHeight="1">
      <c r="B20" s="116"/>
      <c r="C20" s="129"/>
      <c r="D20" s="45"/>
      <c r="E20" s="40"/>
      <c r="F20" s="38">
        <v>5</v>
      </c>
      <c r="G20" s="39"/>
      <c r="H20" s="143">
        <v>7.35</v>
      </c>
      <c r="I20" s="84">
        <f t="shared" si="0"/>
        <v>0</v>
      </c>
      <c r="J20" s="136" t="e">
        <f t="shared" si="4"/>
        <v>#DIV/0!</v>
      </c>
      <c r="K20" s="47"/>
      <c r="L20" s="143">
        <v>8.59</v>
      </c>
      <c r="M20" s="1">
        <f t="shared" si="1"/>
        <v>0</v>
      </c>
      <c r="N20" s="109" t="e">
        <f t="shared" si="2"/>
        <v>#DIV/0!</v>
      </c>
      <c r="O20" s="84" t="e">
        <f t="shared" si="3"/>
        <v>#DIV/0!</v>
      </c>
      <c r="P20" s="84">
        <f t="shared" si="5"/>
        <v>0</v>
      </c>
      <c r="Q20" s="40"/>
      <c r="R20" s="6"/>
      <c r="S20" s="6"/>
      <c r="T20" s="7"/>
      <c r="U20" s="6"/>
      <c r="V20" s="6"/>
      <c r="W20" s="6"/>
    </row>
    <row r="21" spans="2:23" s="48" customFormat="1" ht="22.9" customHeight="1">
      <c r="B21" s="152"/>
      <c r="C21" s="153"/>
      <c r="D21" s="45"/>
      <c r="E21" s="40"/>
      <c r="F21" s="38">
        <v>6</v>
      </c>
      <c r="G21" s="39"/>
      <c r="H21" s="143">
        <v>7.35</v>
      </c>
      <c r="I21" s="84">
        <f t="shared" si="0"/>
        <v>0</v>
      </c>
      <c r="J21" s="136" t="e">
        <f t="shared" si="4"/>
        <v>#DIV/0!</v>
      </c>
      <c r="K21" s="47"/>
      <c r="L21" s="143">
        <v>8.59</v>
      </c>
      <c r="M21" s="1">
        <f t="shared" si="1"/>
        <v>0</v>
      </c>
      <c r="N21" s="109" t="e">
        <f t="shared" si="2"/>
        <v>#DIV/0!</v>
      </c>
      <c r="O21" s="84" t="e">
        <f t="shared" si="3"/>
        <v>#DIV/0!</v>
      </c>
      <c r="P21" s="84">
        <f t="shared" si="5"/>
        <v>0</v>
      </c>
      <c r="Q21" s="40"/>
      <c r="R21" s="6"/>
      <c r="S21" s="6"/>
      <c r="T21" s="7"/>
      <c r="U21" s="6"/>
      <c r="V21" s="6"/>
      <c r="W21" s="6"/>
    </row>
    <row r="22" spans="2:23" s="48" customFormat="1" ht="22.9" customHeight="1">
      <c r="B22" s="154" t="s">
        <v>23</v>
      </c>
      <c r="C22" s="155"/>
      <c r="D22" s="156"/>
      <c r="E22" s="85">
        <f>E16+E17</f>
        <v>0</v>
      </c>
      <c r="F22" s="49"/>
      <c r="G22" s="82">
        <f>SUM(G16:G21)</f>
        <v>0</v>
      </c>
      <c r="H22" s="96"/>
      <c r="I22" s="82">
        <f>SUM(I16:I21)</f>
        <v>0</v>
      </c>
      <c r="J22" s="82" t="e">
        <f>SUM(J16:J21)</f>
        <v>#DIV/0!</v>
      </c>
      <c r="K22" s="82">
        <f>SUM(K16:K21)</f>
        <v>0</v>
      </c>
      <c r="L22" s="96"/>
      <c r="M22" s="93">
        <f>SUM(M16:M21)</f>
        <v>0</v>
      </c>
      <c r="N22" s="93" t="e">
        <f>SUM(N16:N21)</f>
        <v>#DIV/0!</v>
      </c>
      <c r="O22" s="93" t="e">
        <f>SUM(O16:O21)</f>
        <v>#DIV/0!</v>
      </c>
      <c r="P22" s="93">
        <f>SUM(P16:P21)</f>
        <v>0</v>
      </c>
      <c r="Q22" s="86">
        <f>ROUNDDOWN(ROUND(E22-P22,10),2)</f>
        <v>0</v>
      </c>
      <c r="R22" s="6"/>
      <c r="S22" s="6"/>
      <c r="T22" s="7"/>
      <c r="U22" s="6"/>
      <c r="V22" s="6"/>
      <c r="W22" s="6"/>
    </row>
    <row r="23" spans="2:23" s="48" customFormat="1" ht="27.75" customHeight="1">
      <c r="B23" s="50"/>
      <c r="C23" s="51"/>
      <c r="D23" s="51"/>
      <c r="E23" s="52"/>
      <c r="F23" s="53"/>
      <c r="G23" s="157" t="str">
        <f>IF(Q22=0,"-",IF(Q22&lt;0,"*โรงเรียนใช้งบประมาณที่ได้รับจาก สช. ช่วงเปิดภาคเรียน 2/68 ครบแล้ว ดังนั้น โรงเรียนจึงต้องสนับสนุนค่าใช้จ่ายเป็นค่าอาหารเสริม(นม) เพิ่มเติม จำนวน "&amp;Q22-Q22*2&amp;" บาท","*จำนวนเงินที่ต้องส่งคืน สช. ภายในปีการศึกษา 2568 จำนวน "&amp;Q22&amp;" บาท"))</f>
        <v>-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9"/>
      <c r="R23" s="6"/>
      <c r="S23" s="6"/>
      <c r="T23" s="7"/>
      <c r="U23" s="6"/>
      <c r="V23" s="6"/>
      <c r="W23" s="6"/>
    </row>
    <row r="24" spans="2:23" s="48" customFormat="1" ht="28.5" customHeight="1">
      <c r="B24" s="160" t="s">
        <v>54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6"/>
      <c r="S24" s="6"/>
      <c r="T24" s="142">
        <f>'พื้นที่ห่างไกล เทอม 1-68 '!Q31</f>
        <v>0</v>
      </c>
      <c r="U24" s="6"/>
      <c r="V24" s="6"/>
      <c r="W24" s="6"/>
    </row>
    <row r="25" spans="2:23" s="48" customFormat="1" ht="60.75" customHeight="1">
      <c r="B25" s="161" t="s">
        <v>5</v>
      </c>
      <c r="C25" s="161"/>
      <c r="D25" s="54" t="s">
        <v>9</v>
      </c>
      <c r="E25" s="54" t="s">
        <v>10</v>
      </c>
      <c r="F25" s="54" t="s">
        <v>56</v>
      </c>
      <c r="G25" s="31"/>
      <c r="H25" s="31"/>
      <c r="I25" s="94"/>
      <c r="J25" s="29"/>
      <c r="K25" s="57" t="s">
        <v>22</v>
      </c>
      <c r="L25" s="56" t="s">
        <v>19</v>
      </c>
      <c r="M25" s="33" t="s">
        <v>64</v>
      </c>
      <c r="N25" s="29" t="s">
        <v>21</v>
      </c>
      <c r="O25" s="54" t="s">
        <v>14</v>
      </c>
      <c r="P25" s="54" t="s">
        <v>43</v>
      </c>
      <c r="Q25" s="54" t="s">
        <v>37</v>
      </c>
      <c r="R25" s="6"/>
      <c r="S25" s="6"/>
      <c r="T25" s="7"/>
      <c r="U25" s="6"/>
      <c r="V25" s="6"/>
      <c r="W25" s="6"/>
    </row>
    <row r="26" spans="2:23" s="48" customFormat="1" ht="24.75" customHeight="1">
      <c r="B26" s="162" t="s">
        <v>48</v>
      </c>
      <c r="C26" s="163"/>
      <c r="D26" s="37"/>
      <c r="E26" s="111">
        <f>IF(T24&lt;=0,0,T24)</f>
        <v>0</v>
      </c>
      <c r="F26" s="38">
        <v>1</v>
      </c>
      <c r="G26" s="121"/>
      <c r="H26" s="122"/>
      <c r="I26" s="133"/>
      <c r="J26" s="134"/>
      <c r="K26" s="41"/>
      <c r="L26" s="143">
        <v>8.59</v>
      </c>
      <c r="M26" s="1">
        <f t="shared" ref="M26:M31" si="6">K26*L26</f>
        <v>0</v>
      </c>
      <c r="N26" s="107" t="e">
        <f t="shared" ref="N26:N31" si="7">K26/D$17</f>
        <v>#DIV/0!</v>
      </c>
      <c r="O26" s="84" t="e">
        <f t="shared" ref="O26:O31" si="8">J26+N26</f>
        <v>#DIV/0!</v>
      </c>
      <c r="P26" s="84">
        <f>M26</f>
        <v>0</v>
      </c>
      <c r="Q26" s="132"/>
      <c r="R26" s="6"/>
      <c r="S26" s="6"/>
      <c r="T26" s="7"/>
      <c r="U26" s="6"/>
      <c r="V26" s="6"/>
      <c r="W26" s="6"/>
    </row>
    <row r="27" spans="2:23" s="48" customFormat="1" ht="24.75" customHeight="1">
      <c r="B27" s="164" t="s">
        <v>55</v>
      </c>
      <c r="C27" s="165"/>
      <c r="D27" s="88">
        <f>D17</f>
        <v>0</v>
      </c>
      <c r="E27" s="89">
        <f>D27*257.7</f>
        <v>0</v>
      </c>
      <c r="F27" s="38">
        <v>2</v>
      </c>
      <c r="G27" s="123"/>
      <c r="H27" s="122"/>
      <c r="I27" s="133"/>
      <c r="J27" s="135"/>
      <c r="K27" s="41"/>
      <c r="L27" s="143">
        <v>8.59</v>
      </c>
      <c r="M27" s="1">
        <f t="shared" si="6"/>
        <v>0</v>
      </c>
      <c r="N27" s="108" t="e">
        <f t="shared" si="7"/>
        <v>#DIV/0!</v>
      </c>
      <c r="O27" s="84" t="e">
        <f t="shared" si="8"/>
        <v>#DIV/0!</v>
      </c>
      <c r="P27" s="84">
        <f t="shared" ref="P27:P31" si="9">M27</f>
        <v>0</v>
      </c>
      <c r="Q27" s="40"/>
      <c r="R27" s="6"/>
      <c r="S27" s="6"/>
      <c r="T27" s="7"/>
      <c r="U27" s="6"/>
      <c r="V27" s="6"/>
      <c r="W27" s="6"/>
    </row>
    <row r="28" spans="2:23" s="48" customFormat="1" ht="24.75" customHeight="1">
      <c r="B28" s="166"/>
      <c r="C28" s="167"/>
      <c r="D28" s="45"/>
      <c r="E28" s="40"/>
      <c r="F28" s="38">
        <v>3</v>
      </c>
      <c r="G28" s="124"/>
      <c r="H28" s="125"/>
      <c r="I28" s="133"/>
      <c r="J28" s="135"/>
      <c r="K28" s="47"/>
      <c r="L28" s="143">
        <v>8.59</v>
      </c>
      <c r="M28" s="1">
        <f t="shared" si="6"/>
        <v>0</v>
      </c>
      <c r="N28" s="108" t="e">
        <f t="shared" si="7"/>
        <v>#DIV/0!</v>
      </c>
      <c r="O28" s="84" t="e">
        <f t="shared" si="8"/>
        <v>#DIV/0!</v>
      </c>
      <c r="P28" s="84">
        <f t="shared" si="9"/>
        <v>0</v>
      </c>
      <c r="Q28" s="40"/>
      <c r="R28" s="6"/>
      <c r="S28" s="6"/>
      <c r="T28" s="7"/>
      <c r="U28" s="6"/>
      <c r="V28" s="6"/>
      <c r="W28" s="6"/>
    </row>
    <row r="29" spans="2:23" s="48" customFormat="1" ht="24.75" customHeight="1">
      <c r="B29" s="43"/>
      <c r="C29" s="44"/>
      <c r="D29" s="45"/>
      <c r="E29" s="40"/>
      <c r="F29" s="38">
        <v>4</v>
      </c>
      <c r="G29" s="124"/>
      <c r="H29" s="125"/>
      <c r="I29" s="133"/>
      <c r="J29" s="135"/>
      <c r="K29" s="47"/>
      <c r="L29" s="143">
        <v>8.59</v>
      </c>
      <c r="M29" s="1">
        <f t="shared" si="6"/>
        <v>0</v>
      </c>
      <c r="N29" s="104" t="e">
        <f t="shared" si="7"/>
        <v>#DIV/0!</v>
      </c>
      <c r="O29" s="84" t="e">
        <f t="shared" si="8"/>
        <v>#DIV/0!</v>
      </c>
      <c r="P29" s="84">
        <f t="shared" si="9"/>
        <v>0</v>
      </c>
      <c r="Q29" s="40"/>
      <c r="R29" s="6"/>
      <c r="S29" s="6"/>
      <c r="T29" s="7"/>
      <c r="U29" s="6"/>
      <c r="V29" s="6"/>
      <c r="W29" s="6"/>
    </row>
    <row r="30" spans="2:23" s="48" customFormat="1" ht="24.75" customHeight="1">
      <c r="B30" s="43"/>
      <c r="C30" s="44"/>
      <c r="D30" s="45"/>
      <c r="E30" s="40"/>
      <c r="F30" s="38">
        <v>5</v>
      </c>
      <c r="G30" s="124"/>
      <c r="H30" s="125"/>
      <c r="I30" s="133"/>
      <c r="J30" s="135"/>
      <c r="K30" s="47"/>
      <c r="L30" s="143">
        <v>8.59</v>
      </c>
      <c r="M30" s="1">
        <f t="shared" si="6"/>
        <v>0</v>
      </c>
      <c r="N30" s="104" t="e">
        <f t="shared" si="7"/>
        <v>#DIV/0!</v>
      </c>
      <c r="O30" s="84" t="e">
        <f t="shared" si="8"/>
        <v>#DIV/0!</v>
      </c>
      <c r="P30" s="84">
        <f t="shared" si="9"/>
        <v>0</v>
      </c>
      <c r="Q30" s="40"/>
      <c r="R30" s="6"/>
      <c r="S30" s="6"/>
      <c r="T30" s="7"/>
      <c r="U30" s="6"/>
      <c r="V30" s="6"/>
      <c r="W30" s="6"/>
    </row>
    <row r="31" spans="2:23" s="48" customFormat="1" ht="24.75" customHeight="1">
      <c r="B31" s="61"/>
      <c r="C31" s="62"/>
      <c r="D31" s="45"/>
      <c r="E31" s="40"/>
      <c r="F31" s="38">
        <v>6</v>
      </c>
      <c r="G31" s="124"/>
      <c r="H31" s="125"/>
      <c r="I31" s="133"/>
      <c r="J31" s="135"/>
      <c r="K31" s="47"/>
      <c r="L31" s="143">
        <v>8.59</v>
      </c>
      <c r="M31" s="1">
        <f t="shared" si="6"/>
        <v>0</v>
      </c>
      <c r="N31" s="109" t="e">
        <f t="shared" si="7"/>
        <v>#DIV/0!</v>
      </c>
      <c r="O31" s="84" t="e">
        <f t="shared" si="8"/>
        <v>#DIV/0!</v>
      </c>
      <c r="P31" s="84">
        <f t="shared" si="9"/>
        <v>0</v>
      </c>
      <c r="Q31" s="40"/>
      <c r="R31" s="6"/>
      <c r="S31" s="6"/>
      <c r="T31" s="7"/>
      <c r="U31" s="6"/>
      <c r="V31" s="6"/>
      <c r="W31" s="6"/>
    </row>
    <row r="32" spans="2:23" s="48" customFormat="1">
      <c r="B32" s="168" t="s">
        <v>23</v>
      </c>
      <c r="C32" s="169"/>
      <c r="D32" s="170"/>
      <c r="E32" s="90">
        <f>E26+E27</f>
        <v>0</v>
      </c>
      <c r="F32" s="63"/>
      <c r="G32" s="64"/>
      <c r="H32" s="64"/>
      <c r="I32" s="64"/>
      <c r="J32" s="64"/>
      <c r="K32" s="91">
        <f>SUM(K26:K31)</f>
        <v>0</v>
      </c>
      <c r="L32" s="64"/>
      <c r="M32" s="102">
        <f>SUM(M26:M31)</f>
        <v>0</v>
      </c>
      <c r="N32" s="102" t="e">
        <f t="shared" ref="N32:O32" si="10">SUM(N26:N31)</f>
        <v>#DIV/0!</v>
      </c>
      <c r="O32" s="102" t="e">
        <f t="shared" si="10"/>
        <v>#DIV/0!</v>
      </c>
      <c r="P32" s="102">
        <f>SUM(P26:P31)</f>
        <v>0</v>
      </c>
      <c r="Q32" s="92">
        <f>ROUNDDOWN(ROUND(E32-P32,10),2)</f>
        <v>0</v>
      </c>
      <c r="R32" s="6"/>
      <c r="S32" s="6"/>
      <c r="T32" s="65"/>
      <c r="U32" s="66"/>
      <c r="V32" s="6"/>
      <c r="W32" s="6"/>
    </row>
    <row r="33" spans="2:23" s="48" customFormat="1" ht="25.5" customHeight="1">
      <c r="B33" s="171"/>
      <c r="C33" s="172"/>
      <c r="D33" s="172"/>
      <c r="E33" s="67"/>
      <c r="F33" s="68"/>
      <c r="G33" s="173" t="str">
        <f>IF(Q32=0,"-",IF(Q32&lt;0,"*โรงเรียนใช้งบประมาณที่ได้รับจาก สช. ช่วงปิดภาคเรียน 2/68 ครบแล้ว ดังนั้น โรงเรียนจึงต้องสนับสนุนค่าใช้จ่ายเป็นค่าอาหารเสริม(นม) เพิ่มเติม จำนวน "&amp;Q32-Q32*2&amp;" บาท","*จำนวนเงินที่ต้องส่งคืน สช. ภายในปีการศึกษา 2568 จำนวน "&amp;Q32&amp;" บาท"))</f>
        <v>-</v>
      </c>
      <c r="H33" s="174"/>
      <c r="I33" s="174"/>
      <c r="J33" s="174"/>
      <c r="K33" s="174"/>
      <c r="L33" s="174"/>
      <c r="M33" s="174"/>
      <c r="N33" s="174"/>
      <c r="O33" s="174"/>
      <c r="P33" s="174"/>
      <c r="Q33" s="175"/>
      <c r="R33" s="6"/>
      <c r="S33" s="6"/>
      <c r="T33" s="7"/>
      <c r="U33" s="6"/>
      <c r="V33" s="6"/>
      <c r="W33" s="6"/>
    </row>
    <row r="34" spans="2:23" s="48" customFormat="1" ht="24.75" customHeight="1">
      <c r="B34" s="69" t="s">
        <v>24</v>
      </c>
      <c r="C34" s="68"/>
      <c r="D34" s="70"/>
      <c r="E34" s="71" t="s">
        <v>25</v>
      </c>
      <c r="F34" s="68"/>
      <c r="G34" s="149"/>
      <c r="H34" s="150"/>
      <c r="I34" s="150"/>
      <c r="J34" s="150"/>
      <c r="K34" s="150"/>
      <c r="L34" s="150"/>
      <c r="M34" s="150"/>
      <c r="N34" s="150"/>
      <c r="O34" s="150"/>
      <c r="P34" s="150"/>
      <c r="Q34" s="151"/>
      <c r="R34" s="6"/>
      <c r="S34" s="6"/>
      <c r="T34" s="7"/>
      <c r="U34" s="6"/>
      <c r="V34" s="6"/>
      <c r="W34" s="6"/>
    </row>
    <row r="35" spans="2:23" s="48" customFormat="1" ht="24.75" customHeight="1">
      <c r="B35" s="69" t="s">
        <v>26</v>
      </c>
      <c r="C35" s="68"/>
      <c r="D35" s="70"/>
      <c r="E35" s="71" t="s">
        <v>25</v>
      </c>
      <c r="F35" s="68"/>
      <c r="G35" s="72"/>
      <c r="H35" s="73"/>
      <c r="I35" s="73"/>
      <c r="J35" s="74"/>
      <c r="K35" s="68"/>
      <c r="L35" s="73"/>
      <c r="M35" s="73"/>
      <c r="N35" s="74"/>
      <c r="O35" s="75"/>
      <c r="P35" s="74"/>
      <c r="Q35" s="76"/>
      <c r="R35" s="6"/>
      <c r="S35" s="6"/>
      <c r="T35" s="7"/>
      <c r="U35" s="6"/>
      <c r="V35" s="6"/>
      <c r="W35" s="6"/>
    </row>
    <row r="36" spans="2:23" s="48" customFormat="1" ht="24.75" customHeight="1">
      <c r="B36" s="69" t="s">
        <v>27</v>
      </c>
      <c r="C36" s="68"/>
      <c r="D36" s="70"/>
      <c r="E36" s="71" t="s">
        <v>25</v>
      </c>
      <c r="F36" s="68"/>
      <c r="G36" s="72"/>
      <c r="H36" s="73"/>
      <c r="I36" s="73"/>
      <c r="J36" s="74"/>
      <c r="K36" s="68"/>
      <c r="L36" s="73"/>
      <c r="M36" s="73"/>
      <c r="N36" s="74"/>
      <c r="O36" s="75"/>
      <c r="P36" s="74"/>
      <c r="Q36" s="76"/>
      <c r="R36" s="6"/>
      <c r="S36" s="6"/>
      <c r="T36" s="7"/>
      <c r="U36" s="6"/>
      <c r="V36" s="6"/>
      <c r="W36" s="6"/>
    </row>
    <row r="37" spans="2:23" s="48" customFormat="1" ht="24.75" customHeight="1">
      <c r="B37" s="69" t="s">
        <v>28</v>
      </c>
      <c r="C37" s="68"/>
      <c r="D37" s="70"/>
      <c r="E37" s="71" t="s">
        <v>25</v>
      </c>
      <c r="F37" s="68"/>
      <c r="G37" s="72"/>
      <c r="H37" s="73"/>
      <c r="I37" s="73"/>
      <c r="J37" s="74"/>
      <c r="K37" s="68"/>
      <c r="L37" s="73"/>
      <c r="M37" s="73"/>
      <c r="N37" s="74"/>
      <c r="O37" s="75"/>
      <c r="P37" s="74"/>
      <c r="Q37" s="76"/>
      <c r="R37" s="6"/>
      <c r="S37" s="6"/>
      <c r="T37" s="7"/>
      <c r="U37" s="6"/>
      <c r="V37" s="6"/>
      <c r="W37" s="6"/>
    </row>
    <row r="38" spans="2:23" s="48" customFormat="1" ht="33.75" thickBot="1">
      <c r="B38" s="77"/>
      <c r="C38" s="78"/>
      <c r="D38" s="79"/>
      <c r="E38" s="80"/>
      <c r="F38" s="79"/>
      <c r="G38" s="147" t="s">
        <v>62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5">
        <f>Q22+Q32</f>
        <v>0</v>
      </c>
      <c r="R38" s="6"/>
      <c r="S38" s="6"/>
      <c r="T38" s="7"/>
      <c r="U38" s="6"/>
      <c r="V38" s="6"/>
      <c r="W38" s="6"/>
    </row>
    <row r="39" spans="2:23" s="48" customFormat="1" ht="22.5" thickTop="1">
      <c r="B39" s="6" t="s">
        <v>29</v>
      </c>
      <c r="C39" s="146" t="s">
        <v>58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6"/>
      <c r="V39" s="6"/>
      <c r="W39" s="6"/>
    </row>
    <row r="40" spans="2:23" ht="25.9" customHeight="1">
      <c r="B40" s="6"/>
      <c r="C40" s="6" t="s">
        <v>30</v>
      </c>
      <c r="E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81"/>
      <c r="T40" s="6"/>
    </row>
    <row r="41" spans="2:23" ht="25.9" customHeight="1">
      <c r="B41" s="6"/>
      <c r="C41" s="146" t="s">
        <v>31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</row>
    <row r="42" spans="2:23">
      <c r="C42" s="146" t="s">
        <v>32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</row>
    <row r="43" spans="2:23">
      <c r="C43" s="146" t="s">
        <v>33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</row>
    <row r="44" spans="2:23">
      <c r="C44" s="6" t="s">
        <v>57</v>
      </c>
      <c r="J44" s="6"/>
      <c r="K44" s="6"/>
      <c r="L44" s="6"/>
      <c r="M44" s="6"/>
      <c r="N44" s="6"/>
      <c r="O44" s="6"/>
      <c r="P44" s="6"/>
      <c r="R44" s="17"/>
      <c r="S44" s="15"/>
      <c r="T44" s="15"/>
    </row>
    <row r="45" spans="2:23">
      <c r="J45" s="6"/>
      <c r="K45" s="6"/>
      <c r="L45" s="6"/>
      <c r="M45" s="6"/>
    </row>
    <row r="46" spans="2:23">
      <c r="J46" s="6"/>
      <c r="K46" s="6"/>
      <c r="L46" s="6"/>
      <c r="M46" s="6"/>
    </row>
    <row r="47" spans="2:23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81"/>
      <c r="P47" s="16"/>
      <c r="Q47" s="16"/>
    </row>
  </sheetData>
  <sheetProtection algorithmName="SHA-512" hashValue="KcmYLm2ZfhaoY7dd3RaFb4PJ809qCbebhZVeH/PlrvmplZcD19sHK6SR0RU/mlvWPXBVsn8SFQNTBlkU/i9cWA==" saltValue="vnB2vPryBEaP02IZ42AZ2A==" spinCount="100000" sheet="1" objects="1" scenarios="1"/>
  <mergeCells count="39">
    <mergeCell ref="B8:Q8"/>
    <mergeCell ref="C3:D3"/>
    <mergeCell ref="F3:G3"/>
    <mergeCell ref="C5:P5"/>
    <mergeCell ref="B6:Q6"/>
    <mergeCell ref="B7:Q7"/>
    <mergeCell ref="B19:C19"/>
    <mergeCell ref="F9:M9"/>
    <mergeCell ref="B11:C14"/>
    <mergeCell ref="D11:E11"/>
    <mergeCell ref="F11:P11"/>
    <mergeCell ref="D12:D14"/>
    <mergeCell ref="E12:E14"/>
    <mergeCell ref="F12:F14"/>
    <mergeCell ref="G12:J13"/>
    <mergeCell ref="K12:N13"/>
    <mergeCell ref="O12:O14"/>
    <mergeCell ref="P12:P14"/>
    <mergeCell ref="B15:Q15"/>
    <mergeCell ref="B16:C16"/>
    <mergeCell ref="B17:C17"/>
    <mergeCell ref="B18:C18"/>
    <mergeCell ref="G34:Q34"/>
    <mergeCell ref="B21:C21"/>
    <mergeCell ref="B22:D22"/>
    <mergeCell ref="G23:Q23"/>
    <mergeCell ref="B24:Q24"/>
    <mergeCell ref="B25:C25"/>
    <mergeCell ref="B26:C26"/>
    <mergeCell ref="B27:C27"/>
    <mergeCell ref="B28:C28"/>
    <mergeCell ref="B32:D32"/>
    <mergeCell ref="B33:D33"/>
    <mergeCell ref="G33:Q33"/>
    <mergeCell ref="C39:T39"/>
    <mergeCell ref="C41:T41"/>
    <mergeCell ref="C42:T42"/>
    <mergeCell ref="C43:T43"/>
    <mergeCell ref="G38:P38"/>
  </mergeCells>
  <printOptions horizontalCentered="1" verticalCentered="1"/>
  <pageMargins left="0.23" right="0.36" top="0.19685039370078741" bottom="0.11811023622047245" header="0.31496062992125984" footer="0.23622047244094491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พื้นที่ทั่วไป เทอม 1-68</vt:lpstr>
      <vt:lpstr>พื้นที่ทั่วไป เทอม 2-68</vt:lpstr>
      <vt:lpstr>พื้นที่ห่างไกล เทอม 1-68 </vt:lpstr>
      <vt:lpstr>พื้นที่ห่างไกล เทอม 2-68 </vt:lpstr>
      <vt:lpstr>'พื้นที่ทั่วไป เทอม 1-68'!Print_Area</vt:lpstr>
      <vt:lpstr>'พื้นที่ทั่วไป เทอม 2-68'!Print_Area</vt:lpstr>
      <vt:lpstr>'พื้นที่ห่างไกล เทอม 1-68 '!Print_Area</vt:lpstr>
      <vt:lpstr>'พื้นที่ห่างไกล เทอม 2-68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YANISA DEESANUWAT</cp:lastModifiedBy>
  <cp:lastPrinted>2025-05-02T08:51:14Z</cp:lastPrinted>
  <dcterms:created xsi:type="dcterms:W3CDTF">2025-01-22T09:10:54Z</dcterms:created>
  <dcterms:modified xsi:type="dcterms:W3CDTF">2026-02-23T04:11:17Z</dcterms:modified>
</cp:coreProperties>
</file>